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685"/>
  </bookViews>
  <sheets>
    <sheet name="具体项目表" sheetId="1" r:id="rId1"/>
    <sheet name="汇总" sheetId="4" r:id="rId2"/>
    <sheet name="分行业" sheetId="28" r:id="rId3"/>
  </sheets>
  <externalReferences>
    <externalReference r:id="rId4"/>
    <externalReference r:id="rId5"/>
  </externalReferences>
  <definedNames>
    <definedName name="_xlnm._FilterDatabase" localSheetId="0" hidden="1">具体项目表!$A$5:$U$87</definedName>
    <definedName name="_xlnm._FilterDatabase" localSheetId="1" hidden="1">汇总!$A$5:$DE$28</definedName>
    <definedName name="行业分类1">[1]行业分类表!$B$1:$G$1</definedName>
    <definedName name="产业发展">'[2]菜单 项目所属行业分类表'!$H$2:$H$12</definedName>
    <definedName name="城镇_含园区_基础设施">'[2]菜单 项目所属行业分类表'!$F$2:$F$12</definedName>
    <definedName name="交通">'[2]菜单 项目所属行业分类表'!$A$2:$A$12</definedName>
    <definedName name="能源">'[2]菜单 项目所属行业分类表'!$B$2:$B$12</definedName>
    <definedName name="农林水利">'[2]菜单 项目所属行业分类表'!$C$2:$C$12</definedName>
    <definedName name="其他">'[2]菜单 项目所属行业分类表'!$J$2:$J$12</definedName>
    <definedName name="社会事业">'[2]菜单 项目所属行业分类表'!$E$2:$E$12</definedName>
    <definedName name="生态环保">'[2]菜单 项目所属行业分类表'!$D$2:$D$12</definedName>
    <definedName name="脱贫攻坚">'[2]菜单 项目所属行业分类表'!$G$2:$G$12</definedName>
    <definedName name="物流">'[2]菜单 项目所属行业分类表'!$I$2:$I$12</definedName>
    <definedName name="一级分裂">'[2]菜单 项目所属行业分类表'!$A$1:$J$1</definedName>
    <definedName name="_xlnm.Print_Area" localSheetId="1">汇总!$A$2:$CY$28</definedName>
    <definedName name="_xlnm.Print_Titles" localSheetId="0">具体项目表!$3:$4</definedName>
    <definedName name="_xlnm.Print_Area" localSheetId="0">具体项目表!$A$1:$U$87</definedName>
    <definedName name="_xlnm.Print_Area" localSheetId="2">分行业!$A$1:$CY$13</definedName>
    <definedName name="_xlnm.Print_Titles" localSheetId="1">汇总!$4:$5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<sst xmlns="http://schemas.openxmlformats.org/spreadsheetml/2006/main" count="1859" uniqueCount="343">
  <si>
    <r>
      <t>稀土高新区2026年政府投资</t>
    </r>
    <r>
      <rPr>
        <sz val="40"/>
        <rFont val="Times New Roman"/>
        <charset val="134"/>
      </rPr>
      <t>5000</t>
    </r>
    <r>
      <rPr>
        <sz val="40"/>
        <rFont val="方正小标宋简体"/>
        <charset val="134"/>
      </rPr>
      <t>万元以上、企业投资亿元以上重大项目表</t>
    </r>
  </si>
  <si>
    <t>序号</t>
  </si>
  <si>
    <t>项目名称</t>
  </si>
  <si>
    <t>项目
业主单位</t>
  </si>
  <si>
    <t>建设内容及规模</t>
  </si>
  <si>
    <t>投资
类型</t>
  </si>
  <si>
    <t>建设
性质</t>
  </si>
  <si>
    <t>总投资</t>
  </si>
  <si>
    <t>2026年计划
完成投资</t>
  </si>
  <si>
    <t>前期手续阶段</t>
  </si>
  <si>
    <t>备注</t>
  </si>
  <si>
    <t>立项手续</t>
  </si>
  <si>
    <t>建设工程文物保护和考古许可</t>
  </si>
  <si>
    <t>用地预审和规划选址意见书</t>
  </si>
  <si>
    <t>建设用地规划许可审批</t>
  </si>
  <si>
    <t>建设工程规划许可审批</t>
  </si>
  <si>
    <t>新增建设用地审批</t>
  </si>
  <si>
    <t>节能手续</t>
  </si>
  <si>
    <t>林地征占手续</t>
  </si>
  <si>
    <t>草地征占手续</t>
  </si>
  <si>
    <t>环境影响评价手续</t>
  </si>
  <si>
    <t>取水许可手续</t>
  </si>
  <si>
    <t>开工许可手续
（包括施工许可证、或行业主管部门批复的开工报告）</t>
  </si>
  <si>
    <t>是否办理</t>
  </si>
  <si>
    <t>金龙稀土新材料（包头）有限公司高性能稀土永磁材料项目</t>
  </si>
  <si>
    <t>金龙稀土新材料（包头）有限公司</t>
  </si>
  <si>
    <t>项目占地200亩，建设高性能稀土永磁材料智能化生产线及配套设施。</t>
  </si>
  <si>
    <t>企业
投资</t>
  </si>
  <si>
    <t>续建</t>
  </si>
  <si>
    <t>是</t>
  </si>
  <si>
    <t>无需办理</t>
  </si>
  <si>
    <t>包头市华宏新材料科技有限公司稀土永磁材料项目（一期）</t>
  </si>
  <si>
    <t>包头市华宏新材料科技有限公司</t>
  </si>
  <si>
    <t>项目占地130亩，建设年产1万吨高性能稀土永磁材料生产线。</t>
  </si>
  <si>
    <t>包头韵升科技发展有限公司年产15000吨高性能稀土永磁材料智能制造项目</t>
  </si>
  <si>
    <t>包头韵升科技发展有限公司</t>
  </si>
  <si>
    <t>项目占地130亩，建设15000吨烧结钕铁硼磁材生产线及相应公辅设施。</t>
  </si>
  <si>
    <t>包头市恒景房地产开发有限公司包头恒大珺庭项目</t>
  </si>
  <si>
    <t>包头市恒景房地产开发有限公司</t>
  </si>
  <si>
    <t>项目用地面积101610.3平方米，建设高层住宅楼、公寓、幼儿园、商业等。</t>
  </si>
  <si>
    <t>金力永磁（包头）科技有限公司年产20000吨磁材项目</t>
  </si>
  <si>
    <t>江西金力永磁科技股份有限公司</t>
  </si>
  <si>
    <t>项目占地115亩，拟建设生产车间等主体建筑以及相应的供电、供水、供气等公辅设施，在已建成的20000万吨高性能稀土永磁材料产能的基础上，扩产建设高性能稀土永磁材料绿色智造生产线。</t>
  </si>
  <si>
    <t>卧龙控股集团有限公司稀土永磁电机项目</t>
  </si>
  <si>
    <t>卧龙控股集团有限公司</t>
  </si>
  <si>
    <t>项目占地200亩。新建低速大功率矿山用稀土永磁电机、超高速耐高温家电用永磁电机生产线及配套设施。</t>
  </si>
  <si>
    <t>高性能稀土永磁材料基地项目</t>
  </si>
  <si>
    <t>金力永磁（包头）科技有限公司</t>
  </si>
  <si>
    <t>项目占地203亩，新建年产10000吨高性能烧结钕铁硼及深加工产品生产线及配套设施。</t>
  </si>
  <si>
    <t>国能铁路装备有限责任公司新建包头维修中心工程项目</t>
  </si>
  <si>
    <t>国能铁路装备有限责任公司</t>
  </si>
  <si>
    <t>项目占地约445亩，新建客运大机装配、检修、编组线兼试验线及设施设备。</t>
  </si>
  <si>
    <t>北方稀土磁材公司年产5万吨高性能钕铁硼速凝合金项目</t>
  </si>
  <si>
    <t>北方稀土磁性材料有限公司</t>
  </si>
  <si>
    <t>项目占地98.12亩，新建年产50000吨钕铁硼速凝薄带合金生产线及配套设施。</t>
  </si>
  <si>
    <t>包头滨河置业有限责任公司水岸花都住宅小区三期项目</t>
  </si>
  <si>
    <t>包头滨河置业有限责任公司</t>
  </si>
  <si>
    <t>项目建设高端住宅，建筑面积116821平方米，其中地下车库建筑面积22647平方米，14栋住宅楼，1座幼儿园。</t>
  </si>
  <si>
    <t>内蒙古自治区高层次人才创新创业基地提升改造项目</t>
  </si>
  <si>
    <t>稀土高新区科技创新局</t>
  </si>
  <si>
    <t>项目对海创大厦及6栋生产厂房进行改造，运营盘活闲置场地，引进高层次人才，推动稀土纳米断热材料、稀土红外反射中空隔热聚酰胺纤维技术等先进技术落地转化，打造高能级高层次人才创新创业基地。</t>
  </si>
  <si>
    <t>政府
投资</t>
  </si>
  <si>
    <t>包头韵升强磁材料有限公司年产6000吨高端装备及轨道交通用稀土永磁材料扩产项目</t>
  </si>
  <si>
    <t>包头韵升强磁材料有限公司</t>
  </si>
  <si>
    <t>项目扩建烧结钕铁硼磁材生产线及优化公辅设施。</t>
  </si>
  <si>
    <t>内蒙古天石科技发展有限公司年产16000吨高端稀土基复合功能材料及7000吨稀土化合物项目</t>
  </si>
  <si>
    <t>内蒙古天石科技发展有限公司</t>
  </si>
  <si>
    <t>项目租赁科电电气5400㎡厂房，新建年产10000吨高端稀土基复合催化剂生产线及配套设施。</t>
  </si>
  <si>
    <t>包头麦戈龙科技有限公司新建年产3000吨高性能烧结钕铁硼多级辐射电机磁环生产项目</t>
  </si>
  <si>
    <t>包头麦戈龙科技有限公司</t>
  </si>
  <si>
    <t>项目建设年产3000吨高性能烧结钕铁硼多级辐射电机磁环。</t>
  </si>
  <si>
    <t>日本相模磁业公司年产5000吨钕铁硼永磁组件及绿色智能化项目</t>
  </si>
  <si>
    <t>日本相模化学金属株式会社</t>
  </si>
  <si>
    <t>项目占地60亩，建设生产能力5000吨/年的高性能钕铁硼磁体生产线。</t>
  </si>
  <si>
    <t>德国库门瑙尔公司矿用电机制造项目</t>
  </si>
  <si>
    <t>德国库门瑙尔公司</t>
  </si>
  <si>
    <t>项目租赁爱科风机2300㎡厂房，新建矿用电机生产线及配套设施。</t>
  </si>
  <si>
    <t>包头北方中加特电气有限公司北方中加特稀土永磁高效电机项目</t>
  </si>
  <si>
    <t>包头北方中加特电气有限公司</t>
  </si>
  <si>
    <t>项目租赁厂房14106.5平方米，建设电机装配、机械加工等工艺的年产5500台永磁变频一体机智能化生产线及配套设施。</t>
  </si>
  <si>
    <t>内蒙古中天宏远稀土新材料股份公司设备绿色智能化升级改造项目</t>
  </si>
  <si>
    <t>内蒙古中天宏远稀土新材料股份公司</t>
  </si>
  <si>
    <t>项目对原有熔炼炉设备、砂处理系统、电控系统、锻轧设备进行自动化智能化绿色化升级改造。</t>
  </si>
  <si>
    <t>辽宁抚顺煤矿电机公司年产2500台矿用电机项目</t>
  </si>
  <si>
    <t>辽宁抚顺煤矿电机公司</t>
  </si>
  <si>
    <t>项目租用E1厂房4500㎡，新建年产2500台矿用电机生产线。</t>
  </si>
  <si>
    <t>包头天之和磁材设备制造有限公司高性能稀土永磁生产设备制造与研发项目</t>
  </si>
  <si>
    <t>包头天之和磁材设备制造有限公司</t>
  </si>
  <si>
    <t>项目一期占地67亩，建设高性能稀土永磁生产设备制造与研发生产线及相应公辅设施。</t>
  </si>
  <si>
    <t>否</t>
  </si>
  <si>
    <t>时代广场房地产项目</t>
  </si>
  <si>
    <t>包头市方兴置家房地产开发有限公司</t>
  </si>
  <si>
    <t>项目位于稀土高新区黄河大街以南、阿尔丁大街以东，占地245亩，建设高端住宅小区项目。</t>
  </si>
  <si>
    <t>新建</t>
  </si>
  <si>
    <t>远景集团风电产业园项目</t>
  </si>
  <si>
    <t>远景能源有限公司</t>
  </si>
  <si>
    <t>项目位于滨河新区，一期占地200亩，建设18GW大兆瓦风电主机生产线。</t>
  </si>
  <si>
    <t>华电包头风光氢储高端装备智造项目</t>
  </si>
  <si>
    <t>内蒙古华电腾格里绿色能源有限公司包头智能装备制造分公司</t>
  </si>
  <si>
    <t>项目建设氢能高端装备制造、储能装备制造、风机叶片循环利用、风电装备制造、光伏装备制造生产基地。</t>
  </si>
  <si>
    <t>金龙稀土股份有限公司15000吨高性能稀土永磁材料项目（二期）</t>
  </si>
  <si>
    <t>项目占地200亩，建设15000吨高性能钕铁硼磁性材料生产线，包括3栋主体厂房。</t>
  </si>
  <si>
    <t>英思特稀磁公司稀土永磁应用一体化项目</t>
  </si>
  <si>
    <t>包头市英思特稀磁新材料股份有限公司</t>
  </si>
  <si>
    <t>项目位于永磁电机产业园，占地207亩，建设稀土永磁应用一体化生产线及配套设施。</t>
  </si>
  <si>
    <t>瑞声科技20000吨异形磁材项目</t>
  </si>
  <si>
    <t>瑞声科技控股有限公司</t>
  </si>
  <si>
    <t>项目拟租用永磁电机产业园厂房，建设年产20000吨异形磁材生产线及相应公辅设施。</t>
  </si>
  <si>
    <t>Ti-car汽车主题特色街区</t>
  </si>
  <si>
    <t>内蒙古阿斯创实业有限公司</t>
  </si>
  <si>
    <t>项目打造西北地区首家以汽车为主题，集汽车销售、汽车文化、科技互动、生活社交、旅游休闲、商业配套于一体的新一代产城融合特色街区。</t>
  </si>
  <si>
    <t>包头天和新材料科技有限公司高性能稀土永磁及组件、装备制造与研发项目</t>
  </si>
  <si>
    <t>包头天和新材料科技有限公司</t>
  </si>
  <si>
    <t>项目占地200亩，建设稀土永磁材料项目。</t>
  </si>
  <si>
    <t>宁波铄腾新材料有限公司与北方稀土年产1万吨稀土磁材项目（一期）</t>
  </si>
  <si>
    <t>宁波铄腾新材料有限公司</t>
  </si>
  <si>
    <t>项目占地100亩，建设年产1万吨稀土磁材生产线。</t>
  </si>
  <si>
    <t>宁波金轮磁材技术有限公司年产5000吨稀土磁性材料项目</t>
  </si>
  <si>
    <t>宁波金轮磁材技术有限公司</t>
  </si>
  <si>
    <t>项目建设年产5000吨稀土永磁材料生产线及相应公辅设施。</t>
  </si>
  <si>
    <t>零碳园区智慧能碳管理监测平台</t>
  </si>
  <si>
    <t>项目通过精准预测，实现绿色能源供给与企业用能需求的最佳匹配，最大限度地就地消纳可再生能源；平台是实施需求响应、削峰填谷等管理措施的技术核心，能帮助园区在电力市场中获得收益；智能调配园区的电、热、冷、气、氢等多种能源，实现综合能效的最优化；监控和记录水、固废等资源的循环利用数据，为任务四的指标达成提供量化证明。</t>
  </si>
  <si>
    <t>有研半导体硅材料股份公司年产1000吨大尺寸半导体硅单晶项目</t>
  </si>
  <si>
    <t>有研半导体硅材料股份公司</t>
  </si>
  <si>
    <t>项目位于稀土高新区，建设单晶厂房、集成电路用硅单晶生产线、配套动力站、废水站、仓库、气站等，建设达产后可年产约1000吨半导体硅单晶，满足制造半导体12英寸硅片及半导体零部件需要。</t>
  </si>
  <si>
    <t>华硅（内蒙古）新材料科技有限公司年产2万吨超高纯石英砂和15万只石英坩埚项目</t>
  </si>
  <si>
    <t>华硅（内蒙古）新材料科技有限公司</t>
  </si>
  <si>
    <t>项目租用日新智谷厂房，主要建设内容为1.5万吨超高纯石英砂、15万吨石英坩埚产线。</t>
  </si>
  <si>
    <t>包头市雄盛光电科技有限公司稀土发光材料及LED照明项目</t>
  </si>
  <si>
    <t>包头市雄盛光电科技有限公司</t>
  </si>
  <si>
    <t>项目位于稀土高新区，建设内容为建设稀土发光材料、LED电子照明设备、电子显示屏生产线。</t>
  </si>
  <si>
    <t>江苏华宏科技股份有限公司1万吨稀土磁材项目（二期）</t>
  </si>
  <si>
    <t>江苏华宏科技股份有限公司</t>
  </si>
  <si>
    <t>项目位于滨河新区，占地130亩，扩建1万吨永磁材料生产线。</t>
  </si>
  <si>
    <t>郑州天一萃取科技有限公司年产2T同位素锂7分离纯化项目</t>
  </si>
  <si>
    <t>内蒙古锂核赛文科技有限公司</t>
  </si>
  <si>
    <t>项目建设年产2T同位素锂7分离纯化生产线及相应公辅设施。</t>
  </si>
  <si>
    <t>宁波复能新材料股份有限公司与北方稀土年产1万吨高纯金属项目（一期）</t>
  </si>
  <si>
    <t>宁波复能新材料股份有限公司</t>
  </si>
  <si>
    <t>项目占地90亩，建设高纯稀土金属材料生产线。</t>
  </si>
  <si>
    <t>包头科田磁业有限公司年产4000吨高端制造高性能稀土永磁材料及器件项目（二期）</t>
  </si>
  <si>
    <t>包头科田磁业有限公司</t>
  </si>
  <si>
    <t>项目占地130亩，拟新建年产4000吨高端制造高性能稀土永磁材料及器件生产线及配套设施。</t>
  </si>
  <si>
    <t>双良硅材料（包头）有限公司单晶炉干泵升级改造项目</t>
  </si>
  <si>
    <t>双良硅材料（包头）有限公司</t>
  </si>
  <si>
    <t>项目建设包括升级改造3072台1302型干式真空泵。通过采购4200型干泵，改造干泵匹配信号线及软件控制系统，改造真空管道接口，以干泵升级解决单品硅片氧含量控制难题，抢占N型低氧硅片高端市场，提升产品竞争力。</t>
  </si>
  <si>
    <t>深圳市新思路科技有限公司触控显示封装一体化北方制造基地项目</t>
  </si>
  <si>
    <t>深圳市新思路科技有限公司</t>
  </si>
  <si>
    <t>项目建设触控显示封装一体化北方制造基地。</t>
  </si>
  <si>
    <t>东方希望包头稀土铝业有限责任公司电解槽节能降碳技术改造</t>
  </si>
  <si>
    <t>东方希望包头稀土铝业有限责任公司</t>
  </si>
  <si>
    <t>项目对电解铝生产全流程智能化升级与绿色低碳技术改造。</t>
  </si>
  <si>
    <t>包头天和磁材科技股份有限公司12000吨磁材深加工及磁性材料组件项目</t>
  </si>
  <si>
    <t>包头天和磁材科技股份有限公司</t>
  </si>
  <si>
    <t>项目建设注塑工序与表面处理厂房、公辅设施建设引进注塑机、粉末成型压机、机械手、热烘道、充磁机等生产设备配套建设磷化、环氧、发蓝、倒角等表面处理产线建设纯水系统、污水处理设施及环保废气处理系统。</t>
  </si>
  <si>
    <t>黄河110kV输变电工程/金力永磁110kV变电站用户接网工程</t>
  </si>
  <si>
    <t>包头供电分公司</t>
  </si>
  <si>
    <t>项目新建110kV变电站一座，敷设110kV，YJLW03-630电缆13.8KM/敷设110kV，YJLW03-630电缆12KM。</t>
  </si>
  <si>
    <t>高新技术等离子（风光储用）电火灶产学研综合基地项目</t>
  </si>
  <si>
    <t>海南伊众福投资发展有限公司</t>
  </si>
  <si>
    <t>项目租赁厂房稀土高新区稀土新材料产业基地10#厂房，面积约6000平方米，建设等离子风光储电火灶生产线六条，研发实验研发中心、综合办公室以及仓储材料产品库等。</t>
  </si>
  <si>
    <t>东方希望包头稀土铝业有限责任公司电解铝厂烟气无组织治理项目</t>
  </si>
  <si>
    <t>包头希望铝业有限责任公司</t>
  </si>
  <si>
    <t>新建备份脱硫塔并优化现有系统，强化总排风机工况控制；通过提升电解槽密闭性与排烟精细化控制降低排放；替换易损部件、优化电极工艺，并采用自动化出铝技术，减少无组织排放与固废产生。</t>
  </si>
  <si>
    <t>盛世恒通汽车产业园项目</t>
  </si>
  <si>
    <t>内蒙古盛世恒通旧机动车交易市场有限责任公司</t>
  </si>
  <si>
    <t>项目新建销售展厅25000平米及2万平米地下停车场。</t>
  </si>
  <si>
    <t>煜升科技年产2000台（套）柠条平茬机等高端农机装备项目</t>
  </si>
  <si>
    <t>煜升科技有限公司</t>
  </si>
  <si>
    <t>项目建设年产2000台（套）柠条平茬机等高端农机装备生产线及相应公辅设施。</t>
  </si>
  <si>
    <t>双良新能科技（包头）有限公司光伏产业园30MW分布式屋顶光伏项目</t>
  </si>
  <si>
    <t>内蒙古泰富能源有限公司</t>
  </si>
  <si>
    <t>项目分为四个子项目，每个子项目共由2个光伏发电分系统组成。电站暂选用545Wp单晶硅组件，每26块组件为一个光伏组件串，逆变器为300kW组串逆变器，9个或10个逆变器组成一个方阵，方阵采用3000kVA或者3200kVA箱变，光伏发电单元汇集为2回10kV集电线路接入到厂区10kV配电室，再通过并网柜接入配电系统，产生电量全额自发自用。建设周期12个月。</t>
  </si>
  <si>
    <t>深圳市汇川技术股份有限公司稀土永磁电机项目</t>
  </si>
  <si>
    <t>深圳市汇川技术股份有限公司</t>
  </si>
  <si>
    <t>项目租赁稀土高新区永磁电机产业园厂房，建设稀土永磁电机生产线。</t>
  </si>
  <si>
    <t>中伟新材料公司年产1万吨稀土磁材项目</t>
  </si>
  <si>
    <t>中伟新材料公司</t>
  </si>
  <si>
    <t>项目占地约89亩，新建年产10000吨高端制造高性能稀土永磁材料生产线及配套设施。</t>
  </si>
  <si>
    <t>包头华腾新材料有限公司5000吨中重稀土金属</t>
  </si>
  <si>
    <t>包头华腾新材料有限公司</t>
  </si>
  <si>
    <t>项目租赁贵鑫科技厂房，新建年产5000吨中重稀土金属和稀土合金生产线。</t>
  </si>
  <si>
    <t>江苏嘉轩智能工业科技股份有限公司永磁智能驱动设备项目</t>
  </si>
  <si>
    <t>江苏嘉轩智能工业科技股份有限公司</t>
  </si>
  <si>
    <t>项目租赁D2、E2厂房，建设油田钻顶驱电机项目，同步建设装配设备与实验设备；建设500套工业永磁改造电机和变频器项目。</t>
  </si>
  <si>
    <t>宁波尼兰德磁业有限公司3000吨磁材及深加工项目</t>
  </si>
  <si>
    <t>宁波尼兰德磁业有限公司</t>
  </si>
  <si>
    <t>项目建设年产3000吨磁材及深加工生产线及相应公辅设施。</t>
  </si>
  <si>
    <t>包头长安永磁电机有限公司超高音速飞行器舵机负载模拟器低惯量高动态响应永磁电机系统开发</t>
  </si>
  <si>
    <t>包头长安永磁电机有限公司</t>
  </si>
  <si>
    <t>项目建设超高音速飞行器舵机负载模拟器低惯量高动态响应永磁电机生产线。</t>
  </si>
  <si>
    <t>内蒙古喜凯隆新材料有限公司技改增效绿色节能项目</t>
  </si>
  <si>
    <t>内蒙古喜凯隆新材料有限公司</t>
  </si>
  <si>
    <t>项目建设内容：1.在现有车间增加两台套均质炉设备（包括35T均质炉体、冷却室、三维台车等公辅设施；2.增加破碎、撕碎、筛选、打包、压饼及辅助设施，年产10万吨绿色循环再生铝加工项目。3.原有生产车间加装一台套炒灰机。</t>
  </si>
  <si>
    <t>内蒙古青宾物业管理有限公司包头青宾食材冷链供应链基地暨平台项目</t>
  </si>
  <si>
    <t>内蒙古青宾物业管理有限公司</t>
  </si>
  <si>
    <t>项目占地约60亩，建设特殊温区冷冻冷藏区、冷链供应链和配送区、生鲜食材以及综合配套区等。</t>
  </si>
  <si>
    <t>包头稀土高新区四道沙河（红旗大桥南）液压坝建设工程、科技路南段雨水排口综合整治及昆河白云路排口整治项目</t>
  </si>
  <si>
    <t>稀土高新区资源环境局</t>
  </si>
  <si>
    <t>项目建设内容为：①液压坝主题工程②卸空管线工程③2#泵站改造工程④下泄通道改造工程⑤防渗工程。科技路南段雨水排口综合整治项目建设内容为：在科技路与沼潭南路交叉口北侧拟新建一座最大蓄水能力30万立方米,有效调蓄水能力20万立方米的调蓄池。昆河白云路排口整治项目建设内容为:拟建1座4.5万m2的钢筋混凝土调蓄池,内放潜水泵2个。</t>
  </si>
  <si>
    <t>包头中晟汽车高端品牌新能源汽车商城项目</t>
  </si>
  <si>
    <t>包头中晟汽车销售服务有限公司</t>
  </si>
  <si>
    <t>项目建设3000㎡的品牌展销中心、智能充电、二手车及置换市场。</t>
  </si>
  <si>
    <t>包头市泓程贸易有限公司阿维塔汽车4S店及附属用房项目</t>
  </si>
  <si>
    <t>包头市泓程贸易有限公司</t>
  </si>
  <si>
    <t>项目总建筑面积约4000平米，引进长安汽车高端品牌阿维塔，建设汽车展厅及汽车车维修厂等配套附属设施，扩大经营规模。</t>
  </si>
  <si>
    <t>内蒙古翊源实业有限公司万泉汇农贸综合市场</t>
  </si>
  <si>
    <t>内蒙古翊源实业有限公司</t>
  </si>
  <si>
    <t>项目占地约40余亩，建筑面积约40000平方米，建设2至3层局部5层钢筋混凝土结构农贸市场，按功能划分为商品储藏区和商品交易区。</t>
  </si>
  <si>
    <t>科海置业总部经济园区商改住房地产开发项目</t>
  </si>
  <si>
    <t>包头市科海置业有限责任公司</t>
  </si>
  <si>
    <t>项目占地32亩，新建商改住房地产开发。</t>
  </si>
  <si>
    <t>内蒙古中科宏特高新科技有限责任公司高性能稀土功能吸波材料项目</t>
  </si>
  <si>
    <t>内蒙古中科宏特高新科技有限责任公司</t>
  </si>
  <si>
    <t>项目位于永磁电机产业园A3，项目建设1条年产50吨稀土红外隐身材料生产线及实验室。</t>
  </si>
  <si>
    <t>稀土高新区雨水管网改造提升工程</t>
  </si>
  <si>
    <t>稀土高新区建设管理局</t>
  </si>
  <si>
    <t>项目改造雨水管线全长25221米，管材为预应力钢筋混凝土管。其中，改造DN600雨水管线10854米；改造DN800雨水管线3600米；改造DN1000雨水管线1345米；改造DN1200雨水管线1185米；改造DN1400雨水管线3800米；改造DN1400雨水管线3800米；改造DN1600雨水管线1500米；改造1600x1400雨水盖板涵577米；改造2400x1600雨水盖板涵579米；改造2600x1800雨水盖板涵980米；改造2600x1600雨水盖板涵741米。</t>
  </si>
  <si>
    <t>百正创源智能传动有限公司矿用智能卡轨车项目</t>
  </si>
  <si>
    <t>百正创源智能传动有限公司</t>
  </si>
  <si>
    <t>项目租赁永磁电机产业园A2厂房，建设矿用智能卡轨车生产线并配套公辅设施。</t>
  </si>
  <si>
    <t>海平面高分子公司年产15万吨片碱项目</t>
  </si>
  <si>
    <t>海平面高分子公司</t>
  </si>
  <si>
    <t>项目占地6700平米。新建片碱机切片生产线。</t>
  </si>
  <si>
    <t>鹿城实验室创新能力建设项目</t>
  </si>
  <si>
    <t>鹿城实验室</t>
  </si>
  <si>
    <t>项目计划购置先进设备，提升科研创新能力，助力两个稀土基地建设。</t>
  </si>
  <si>
    <t>稀土新材料技术创新中心应用示范及平台建设项目</t>
  </si>
  <si>
    <t>内蒙古北方稀土新材料技术创新有限公司</t>
  </si>
  <si>
    <t>项目采用先进设备，提升科研创新能力，助力两个稀土基地建设。</t>
  </si>
  <si>
    <t>中科蒙稀新材料有限责任公司年产8000吨高纯稀土功能材料项目</t>
  </si>
  <si>
    <t>中科蒙稀半导体材料有限责任公司</t>
  </si>
  <si>
    <t>项目建设年产8000T高端纯稀土化合物生产线及相应公辅设施。</t>
  </si>
  <si>
    <t>珠海格力电器股份有限公司高端电磁线项目</t>
  </si>
  <si>
    <t>珠海格力电器股份有限公司</t>
  </si>
  <si>
    <t>项目租赁永磁电机产业园D1厂房，建设高端电磁线生产线。</t>
  </si>
  <si>
    <t>内蒙古沸石山稀晶高新科技有限公司稀土化合物、稀土微肥生产线建设项目</t>
  </si>
  <si>
    <t>内蒙古蒙稀超分子新材料科技有限公司</t>
  </si>
  <si>
    <t>项目建设稀土化合物、稀土微肥生产线及相应公辅设施</t>
  </si>
  <si>
    <t>内蒙古稀金稀土新材料有限公司10000吨稀土精炼剂、铝金属添加剂生产制造项目</t>
  </si>
  <si>
    <t>内蒙古稀金稀土新材料有限公司</t>
  </si>
  <si>
    <t>项目租赁机电园区内蒙古金沃重力设备制造有限公司厂房，建年产10000吨稀土精炼剂和铝金属添加剂产品产线。</t>
  </si>
  <si>
    <t>北方稀土稀土高能级科技创新平台</t>
  </si>
  <si>
    <t>北方稀土科技有限公司</t>
  </si>
  <si>
    <t>项目建设规模约10万㎡，地下24000㎡。</t>
  </si>
  <si>
    <t>卧龙电驱（包头）永磁电机有限公司300kW高功率密度轴向磁通永磁同步电机关键技术研究</t>
  </si>
  <si>
    <t>卧龙电驱（包头）永磁电机有限公司</t>
  </si>
  <si>
    <t>项目利用原有厂房建设年产100台高功率密度轴向磁通永磁同步电机的中试线。</t>
  </si>
  <si>
    <t>包头金储智慧新能源有限公司金风包头金储智慧新能源储能项目</t>
  </si>
  <si>
    <t>包头金储智慧新能源有限公司</t>
  </si>
  <si>
    <t>项目占地约90亩，建设储能生产线。</t>
  </si>
  <si>
    <t>郑州天一萃取科技有限公司新型高效稀土永磁离心萃取装备制造项目</t>
  </si>
  <si>
    <t>郑州天一萃取科技有限公司</t>
  </si>
  <si>
    <t>项目建设新型高效稀土永磁离心萃取装备制造生产线及相应公辅设施。</t>
  </si>
  <si>
    <t>铂鑫金属制造（包头）有限公司年产3000吨不锈钢基材表面处理项目</t>
  </si>
  <si>
    <t>铂鑫金属制造（包头）有限公司</t>
  </si>
  <si>
    <t>项目建设年产3000吨不锈钢基材表面处理生产线。</t>
  </si>
  <si>
    <t>包头市光科激光技术有限责任公司激光增材制造项目</t>
  </si>
  <si>
    <t>包头市光科激光技术有限责任公司</t>
  </si>
  <si>
    <t>项目位于建成区，建设激光增材制造专用厂房，包括原材料存储区、激光加工区、后处理区、检测区等功能分区，配备先进的激光增材制造设备，形成从设计到成品的完整生产线。</t>
  </si>
  <si>
    <t>中影产业发展集团（海南）有限公司华住会旗下海友酒店、汉庭酒店、桔子酒店和中影灯塔影院项目</t>
  </si>
  <si>
    <t>中影产业发展集团（海南）有限公司</t>
  </si>
  <si>
    <t>项目利用信德慧等建筑改造，建设3000㎡酒店。</t>
  </si>
  <si>
    <t>上恒嗵(内蒙古)汽车销售服务有限公司上恒嗵汽车城项目</t>
  </si>
  <si>
    <t>上恒嗵(内蒙古)汽车销售服务有限公司</t>
  </si>
  <si>
    <t>项目占地30亩，建设汽车展厅、汽车维修车间、充电站、二手车出口业务大厅及其它附属设施。</t>
  </si>
  <si>
    <t>稀土高新区雁翔路南侧城市危旧房改造项目（二期）</t>
  </si>
  <si>
    <t>项目拆除重建危旧房35处，改造危旧房23处。改造居住区内改造公益性基础设施、社区综合服务，改建文化体育、适老化等便民公共服务设施，改造提升加固危旧房，拆除重建危旧房，平房院落修缮、修建等配套设施。</t>
  </si>
  <si>
    <t>幸福南路老旧片区配套基础设施改造工程</t>
  </si>
  <si>
    <t>项目建设内容：1.高新区平房区。为改善周边环境提高周边居民生活质量，计划改造该区域基础设施。主要内容包括排水、供水、供热、道路、照明等公共服务设施。主要工程量包括：道路及硬化13408平方米、给水管线5546米、污水管线1641米、雨水管线425米、新建供热二次网6560米、供热入户管8976米，换热站1座等。2.对幸福南路周边区域的老旧设施进行改造，计划改造雨水管线180米及道路和硬化恢复；对区域周边两条断头路进行改造改造面积10000平方米；对区域周边绿化水管线进行改造。3.小区安全隐患整治工程，对存在楼体外墙和附属构筑物脱落、存在消防隐患、存在外墙倾斜的小区进行集中整治。对檀香湾在内的11个小区进行楼体安全隐患治理，对鹿港小镇在内的5个小区的消防设施进行集中整治。计划建设7个完整社区。</t>
  </si>
  <si>
    <t>北师大包头附校综合文体活动中心、体育馆改建项目</t>
  </si>
  <si>
    <t>稀土高新区社会事务局</t>
  </si>
  <si>
    <t>项目对北师大包头附校现有体育馆、游泳馆进行改建，改建面积6758㎡及设施设备等配置。</t>
  </si>
  <si>
    <t>附件1-1</t>
  </si>
  <si>
    <t>附件1-2</t>
  </si>
  <si>
    <t>附件1-3</t>
  </si>
  <si>
    <t>2026年重大项目分旗县区、部门汇总表</t>
  </si>
  <si>
    <t>2026年重大项目分旗县区、部门汇总表（续建）</t>
  </si>
  <si>
    <t>2026年重大项目分旗县区、部门汇总表（新建）</t>
  </si>
  <si>
    <r>
      <rPr>
        <sz val="11"/>
        <rFont val="宋体-简"/>
        <charset val="0"/>
      </rPr>
      <t>单位</t>
    </r>
    <r>
      <rPr>
        <sz val="11"/>
        <rFont val="Times New Roman"/>
        <charset val="0"/>
      </rPr>
      <t>:</t>
    </r>
    <r>
      <rPr>
        <sz val="11"/>
        <rFont val="宋体-简"/>
        <charset val="0"/>
      </rPr>
      <t>亿元、个</t>
    </r>
  </si>
  <si>
    <r>
      <rPr>
        <sz val="11"/>
        <rFont val="宋体"/>
        <charset val="134"/>
      </rPr>
      <t>单位</t>
    </r>
    <r>
      <rPr>
        <sz val="11"/>
        <rFont val="Times New Roman"/>
        <charset val="0"/>
      </rPr>
      <t>:</t>
    </r>
    <r>
      <rPr>
        <sz val="11"/>
        <rFont val="宋体"/>
        <charset val="134"/>
      </rPr>
      <t>亿元、个</t>
    </r>
  </si>
  <si>
    <t>地区部门</t>
  </si>
  <si>
    <t>总体情况</t>
  </si>
  <si>
    <t>截至目前进度</t>
  </si>
  <si>
    <t>施工许可证手续</t>
  </si>
  <si>
    <t>11项手续齐全项目数</t>
  </si>
  <si>
    <t>项目数</t>
  </si>
  <si>
    <t>年内计划投资</t>
  </si>
  <si>
    <t>开复工数</t>
  </si>
  <si>
    <t>开复工率</t>
  </si>
  <si>
    <t>完成投资</t>
  </si>
  <si>
    <t>完成
投资率</t>
  </si>
  <si>
    <t>办结数</t>
  </si>
  <si>
    <t>办结率</t>
  </si>
  <si>
    <t>全市合计</t>
  </si>
  <si>
    <t>昆区</t>
  </si>
  <si>
    <t>青山区</t>
  </si>
  <si>
    <t>东河区</t>
  </si>
  <si>
    <t>九原区</t>
  </si>
  <si>
    <t>石拐区</t>
  </si>
  <si>
    <t>白云矿区</t>
  </si>
  <si>
    <t>白云
矿区</t>
  </si>
  <si>
    <t>土右旗</t>
  </si>
  <si>
    <t>达茂旗</t>
  </si>
  <si>
    <t>固阳县</t>
  </si>
  <si>
    <t>高新区</t>
  </si>
  <si>
    <t>市城管局</t>
  </si>
  <si>
    <t>市级-城管局</t>
  </si>
  <si>
    <t>市交通局</t>
  </si>
  <si>
    <t>市级-交通局</t>
  </si>
  <si>
    <t>市教育局</t>
  </si>
  <si>
    <t>市级-教育局</t>
  </si>
  <si>
    <t>市生态环境局</t>
  </si>
  <si>
    <t>市级-生态环境局</t>
  </si>
  <si>
    <t>市水务集团</t>
  </si>
  <si>
    <t>市级-水务集团</t>
  </si>
  <si>
    <t>市公安局</t>
  </si>
  <si>
    <t>市级-公安局</t>
  </si>
  <si>
    <t>市卫健委</t>
  </si>
  <si>
    <t>市级-卫健委</t>
  </si>
  <si>
    <t>市自然资源局</t>
  </si>
  <si>
    <t>市级-自然资源局</t>
  </si>
  <si>
    <t>市水务局</t>
  </si>
  <si>
    <t>市级-水务局</t>
  </si>
  <si>
    <t>市政数局</t>
  </si>
  <si>
    <t>市级-政数局</t>
  </si>
  <si>
    <t>市文旅集团</t>
  </si>
  <si>
    <t>市级-文旅集团</t>
  </si>
  <si>
    <t>部门项目合计</t>
  </si>
  <si>
    <t>2025年重大项目分行业汇总表</t>
  </si>
  <si>
    <t>2025年重大项目分行业汇总表（续建）</t>
  </si>
  <si>
    <t>2025年重大项目分行业汇总表（新建）</t>
  </si>
  <si>
    <t>行业</t>
  </si>
  <si>
    <t>工业</t>
  </si>
  <si>
    <t>服务业</t>
  </si>
  <si>
    <t>农牧业</t>
  </si>
  <si>
    <t>房地产</t>
  </si>
  <si>
    <t>基础设施</t>
  </si>
  <si>
    <t>基础
设施</t>
  </si>
  <si>
    <t>社会事业</t>
  </si>
  <si>
    <t>社会
事业</t>
  </si>
  <si>
    <t>生态环保</t>
  </si>
  <si>
    <t>生态
环保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</si>
</sst>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
    <numFmt numFmtId="179" formatCode="0.00_ "/>
  </numFmts>
  <fonts count="48">
    <font>
      <sz val="12"/>
      <name val="宋体"/>
      <charset val="134"/>
    </font>
    <font>
      <sz val="20"/>
      <name val="微软雅黑"/>
      <charset val="134"/>
    </font>
    <font>
      <sz val="11"/>
      <name val="宋体"/>
      <charset val="134"/>
    </font>
    <font>
      <sz val="14"/>
      <name val="黑体"/>
      <charset val="134"/>
    </font>
    <font>
      <sz val="22"/>
      <name val="微软雅黑"/>
      <charset val="134"/>
    </font>
    <font>
      <sz val="12"/>
      <name val="微软雅黑"/>
      <charset val="134"/>
    </font>
    <font>
      <sz val="14"/>
      <name val="宋体"/>
      <charset val="134"/>
    </font>
    <font>
      <sz val="14"/>
      <name val="Times New Roman"/>
      <charset val="0"/>
    </font>
    <font>
      <sz val="11"/>
      <name val="Times New Roman"/>
      <charset val="0"/>
    </font>
    <font>
      <sz val="11"/>
      <name val="宋体-简"/>
      <charset val="0"/>
    </font>
    <font>
      <b/>
      <sz val="10"/>
      <name val="宋体"/>
      <charset val="134"/>
    </font>
    <font>
      <b/>
      <sz val="10"/>
      <name val="宋体"/>
      <charset val="134"/>
      <scheme val="minor"/>
    </font>
    <font>
      <b/>
      <sz val="11"/>
      <name val="宋体"/>
      <charset val="134"/>
    </font>
    <font>
      <b/>
      <sz val="11"/>
      <name val="Times New Roman"/>
      <charset val="0"/>
    </font>
    <font>
      <b/>
      <sz val="10"/>
      <name val="Times New Roman"/>
      <charset val="0"/>
    </font>
    <font>
      <sz val="30"/>
      <name val="微软雅黑"/>
      <charset val="134"/>
    </font>
    <font>
      <b/>
      <sz val="12"/>
      <name val="宋体"/>
      <charset val="134"/>
    </font>
    <font>
      <b/>
      <sz val="22"/>
      <name val="微软雅黑"/>
      <charset val="134"/>
    </font>
    <font>
      <b/>
      <sz val="14"/>
      <name val="Times New Roman"/>
      <charset val="0"/>
    </font>
    <font>
      <sz val="40"/>
      <name val="Times New Roman"/>
      <charset val="134"/>
    </font>
    <font>
      <sz val="12"/>
      <name val="Times New Roman"/>
      <charset val="134"/>
    </font>
    <font>
      <sz val="14"/>
      <name val="Times New Roman"/>
      <charset val="134"/>
    </font>
    <font>
      <sz val="40"/>
      <name val="方正小标宋简体"/>
      <charset val="134"/>
    </font>
    <font>
      <sz val="36"/>
      <name val="Times New Roman"/>
      <charset val="134"/>
    </font>
    <font>
      <sz val="20"/>
      <name val="Times New Roman"/>
      <charset val="134"/>
    </font>
    <font>
      <sz val="16"/>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color rgb="FF000000"/>
      <name val="宋体"/>
      <charset val="134"/>
    </font>
  </fonts>
  <fills count="34">
    <fill>
      <patternFill patternType="none"/>
    </fill>
    <fill>
      <patternFill patternType="gray125"/>
    </fill>
    <fill>
      <patternFill patternType="solid">
        <fgColor rgb="FF00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 borderId="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4" borderId="7" applyNumberFormat="0" applyAlignment="0" applyProtection="0">
      <alignment vertical="center"/>
    </xf>
    <xf numFmtId="0" fontId="36" fillId="5" borderId="8" applyNumberFormat="0" applyAlignment="0" applyProtection="0">
      <alignment vertical="center"/>
    </xf>
    <xf numFmtId="0" fontId="37" fillId="5" borderId="7" applyNumberFormat="0" applyAlignment="0" applyProtection="0">
      <alignment vertical="center"/>
    </xf>
    <xf numFmtId="0" fontId="38" fillId="6"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5" fillId="0" borderId="0" applyBorder="0"/>
    <xf numFmtId="0" fontId="45" fillId="0" borderId="0">
      <alignment vertical="center"/>
    </xf>
    <xf numFmtId="0" fontId="0" fillId="0" borderId="0">
      <protection locked="0"/>
    </xf>
    <xf numFmtId="0" fontId="47" fillId="0" borderId="0">
      <protection locked="0"/>
    </xf>
  </cellStyleXfs>
  <cellXfs count="8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8" fillId="0" borderId="0" xfId="0" applyFont="1" applyFill="1">
      <alignment vertical="center"/>
    </xf>
    <xf numFmtId="0" fontId="8" fillId="0" borderId="0" xfId="0" applyNumberFormat="1" applyFont="1" applyFill="1" applyBorder="1">
      <alignment vertical="center"/>
    </xf>
    <xf numFmtId="0" fontId="8" fillId="0" borderId="0" xfId="0" applyFont="1" applyFill="1" applyAlignment="1">
      <alignment horizontal="center" vertical="center"/>
    </xf>
    <xf numFmtId="0" fontId="9" fillId="0" borderId="0" xfId="0" applyNumberFormat="1" applyFont="1" applyFill="1" applyBorder="1">
      <alignment vertical="center"/>
    </xf>
    <xf numFmtId="0" fontId="2"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2" fillId="0" borderId="0" xfId="0" applyNumberFormat="1" applyFont="1" applyFill="1" applyBorder="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178" fontId="13" fillId="0" borderId="1" xfId="3" applyNumberFormat="1" applyFont="1" applyFill="1" applyBorder="1" applyAlignment="1">
      <alignment horizontal="center" vertical="center"/>
    </xf>
    <xf numFmtId="10" fontId="13" fillId="0" borderId="1" xfId="3" applyNumberFormat="1" applyFont="1" applyFill="1" applyBorder="1" applyAlignment="1">
      <alignment horizontal="center" vertical="center"/>
    </xf>
    <xf numFmtId="176" fontId="13" fillId="0" borderId="1" xfId="3" applyNumberFormat="1"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178" fontId="14" fillId="0" borderId="1" xfId="3" applyNumberFormat="1" applyFont="1" applyFill="1" applyBorder="1" applyAlignment="1">
      <alignment horizontal="center" vertical="center"/>
    </xf>
    <xf numFmtId="9" fontId="13" fillId="0" borderId="1" xfId="3"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center" vertical="center"/>
    </xf>
    <xf numFmtId="0" fontId="0" fillId="0" borderId="0" xfId="0" applyFill="1">
      <alignment vertical="center"/>
    </xf>
    <xf numFmtId="0" fontId="17" fillId="0" borderId="0" xfId="0" applyFont="1" applyFill="1" applyAlignment="1">
      <alignment horizontal="center" vertical="center"/>
    </xf>
    <xf numFmtId="0" fontId="15" fillId="0" borderId="0" xfId="0" applyFont="1" applyFill="1" applyAlignment="1">
      <alignment horizontal="center" vertical="center"/>
    </xf>
    <xf numFmtId="0" fontId="18" fillId="0" borderId="0" xfId="0" applyFont="1" applyFill="1" applyAlignment="1">
      <alignment horizontal="left" vertical="center"/>
    </xf>
    <xf numFmtId="0" fontId="2" fillId="0" borderId="0" xfId="0" applyFont="1" applyFill="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0" xfId="0" applyFont="1" applyFill="1" applyAlignment="1">
      <alignment horizontal="center" vertical="center" wrapText="1"/>
    </xf>
    <xf numFmtId="0" fontId="13" fillId="0" borderId="0" xfId="3" applyNumberFormat="1" applyFont="1" applyFill="1" applyAlignment="1">
      <alignment horizontal="center" vertical="center"/>
    </xf>
    <xf numFmtId="178" fontId="0" fillId="0" borderId="0" xfId="0" applyNumberFormat="1" applyFont="1" applyFill="1">
      <alignment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3" fillId="0" borderId="0" xfId="0" applyFont="1" applyFill="1" applyAlignment="1">
      <alignment horizontal="center" vertical="center" wrapText="1"/>
    </xf>
    <xf numFmtId="0" fontId="21" fillId="0" borderId="0" xfId="0" applyFont="1" applyFill="1" applyAlignment="1">
      <alignment vertical="center" wrapText="1"/>
    </xf>
    <xf numFmtId="0" fontId="20" fillId="0" borderId="0" xfId="0" applyFont="1" applyFill="1" applyAlignment="1">
      <alignment horizontal="left" vertical="center" wrapText="1"/>
    </xf>
    <xf numFmtId="179" fontId="20" fillId="0" borderId="0" xfId="0" applyNumberFormat="1" applyFont="1" applyFill="1" applyAlignment="1">
      <alignment horizontal="center" vertical="center" wrapText="1"/>
    </xf>
    <xf numFmtId="0" fontId="20" fillId="0" borderId="0" xfId="0" applyFont="1" applyFill="1" applyAlignment="1">
      <alignment vertical="center" wrapText="1"/>
    </xf>
    <xf numFmtId="0" fontId="22"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left" vertical="center" wrapText="1"/>
    </xf>
    <xf numFmtId="0" fontId="19" fillId="0" borderId="0" xfId="0" applyNumberFormat="1" applyFont="1" applyFill="1" applyBorder="1" applyAlignment="1">
      <alignment horizontal="center" vertical="center" wrapText="1"/>
    </xf>
    <xf numFmtId="179" fontId="19"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179" fontId="23" fillId="0" borderId="0" xfId="0" applyNumberFormat="1" applyFont="1" applyFill="1" applyBorder="1" applyAlignment="1">
      <alignment horizontal="center" vertical="center" wrapText="1"/>
    </xf>
    <xf numFmtId="179" fontId="24"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22" applyNumberFormat="1" applyFont="1" applyFill="1" applyBorder="1" applyAlignment="1" applyProtection="1">
      <alignment horizontal="left" vertical="center" wrapText="1"/>
    </xf>
    <xf numFmtId="49"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79" fontId="6" fillId="2"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5 2 5" xfId="50"/>
    <cellStyle name="常规 10 2 2 3" xfId="51"/>
    <cellStyle name="常规 3"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ED7D31"/>
      <color rgb="00D9D9D9"/>
      <color rgb="00BFBFBF"/>
      <color rgb="00E7E6E6"/>
      <color rgb="00A6A6A6"/>
      <color rgb="0092D050"/>
      <color rgb="00FFFF00"/>
      <color rgb="00000000"/>
      <color rgb="00FF0000"/>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5</xdr:row>
      <xdr:rowOff>0</xdr:rowOff>
    </xdr:from>
    <xdr:to>
      <xdr:col>8</xdr:col>
      <xdr:colOff>49530</xdr:colOff>
      <xdr:row>5</xdr:row>
      <xdr:rowOff>680720</xdr:rowOff>
    </xdr:to>
    <xdr:pic>
      <xdr:nvPicPr>
        <xdr:cNvPr id="6" name="Picture 22"/>
        <xdr:cNvPicPr>
          <a:picLocks noChangeAspect="1"/>
        </xdr:cNvPicPr>
      </xdr:nvPicPr>
      <xdr:blipFill>
        <a:blip r:embed="rId1"/>
        <a:stretch>
          <a:fillRect/>
        </a:stretch>
      </xdr:blipFill>
      <xdr:spPr>
        <a:xfrm>
          <a:off x="14321155" y="3619500"/>
          <a:ext cx="49530" cy="68072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680720</xdr:rowOff>
    </xdr:to>
    <xdr:pic>
      <xdr:nvPicPr>
        <xdr:cNvPr id="7" name="Picture 626"/>
        <xdr:cNvPicPr>
          <a:picLocks noChangeAspect="1"/>
        </xdr:cNvPicPr>
      </xdr:nvPicPr>
      <xdr:blipFill>
        <a:blip r:embed="rId1"/>
        <a:stretch>
          <a:fillRect/>
        </a:stretch>
      </xdr:blipFill>
      <xdr:spPr>
        <a:xfrm>
          <a:off x="14321155" y="3619500"/>
          <a:ext cx="12700" cy="68072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647065</xdr:rowOff>
    </xdr:to>
    <xdr:pic>
      <xdr:nvPicPr>
        <xdr:cNvPr id="8" name="Picture 22"/>
        <xdr:cNvPicPr>
          <a:picLocks noChangeAspect="1"/>
        </xdr:cNvPicPr>
      </xdr:nvPicPr>
      <xdr:blipFill>
        <a:blip r:embed="rId1"/>
        <a:stretch>
          <a:fillRect/>
        </a:stretch>
      </xdr:blipFill>
      <xdr:spPr>
        <a:xfrm>
          <a:off x="14321155" y="3619500"/>
          <a:ext cx="49530" cy="6470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647065</xdr:rowOff>
    </xdr:to>
    <xdr:pic>
      <xdr:nvPicPr>
        <xdr:cNvPr id="9" name="Picture 626"/>
        <xdr:cNvPicPr>
          <a:picLocks noChangeAspect="1"/>
        </xdr:cNvPicPr>
      </xdr:nvPicPr>
      <xdr:blipFill>
        <a:blip r:embed="rId1"/>
        <a:stretch>
          <a:fillRect/>
        </a:stretch>
      </xdr:blipFill>
      <xdr:spPr>
        <a:xfrm>
          <a:off x="14321155" y="3619500"/>
          <a:ext cx="12700" cy="64706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652780</xdr:rowOff>
    </xdr:to>
    <xdr:pic>
      <xdr:nvPicPr>
        <xdr:cNvPr id="10" name="Picture 22"/>
        <xdr:cNvPicPr>
          <a:picLocks noChangeAspect="1"/>
        </xdr:cNvPicPr>
      </xdr:nvPicPr>
      <xdr:blipFill>
        <a:blip r:embed="rId1"/>
        <a:stretch>
          <a:fillRect/>
        </a:stretch>
      </xdr:blipFill>
      <xdr:spPr>
        <a:xfrm>
          <a:off x="14321155" y="3619500"/>
          <a:ext cx="49530" cy="6527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652780</xdr:rowOff>
    </xdr:to>
    <xdr:pic>
      <xdr:nvPicPr>
        <xdr:cNvPr id="11" name="Picture 626"/>
        <xdr:cNvPicPr>
          <a:picLocks noChangeAspect="1"/>
        </xdr:cNvPicPr>
      </xdr:nvPicPr>
      <xdr:blipFill>
        <a:blip r:embed="rId1"/>
        <a:stretch>
          <a:fillRect/>
        </a:stretch>
      </xdr:blipFill>
      <xdr:spPr>
        <a:xfrm>
          <a:off x="14321155" y="3619500"/>
          <a:ext cx="12700" cy="6527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628015</xdr:rowOff>
    </xdr:to>
    <xdr:pic>
      <xdr:nvPicPr>
        <xdr:cNvPr id="12" name="Picture 626"/>
        <xdr:cNvPicPr>
          <a:picLocks noChangeAspect="1"/>
        </xdr:cNvPicPr>
      </xdr:nvPicPr>
      <xdr:blipFill>
        <a:blip r:embed="rId1"/>
        <a:stretch>
          <a:fillRect/>
        </a:stretch>
      </xdr:blipFill>
      <xdr:spPr>
        <a:xfrm>
          <a:off x="14321155" y="3619500"/>
          <a:ext cx="12700" cy="6280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628015</xdr:rowOff>
    </xdr:to>
    <xdr:pic>
      <xdr:nvPicPr>
        <xdr:cNvPr id="13" name="Picture 22"/>
        <xdr:cNvPicPr>
          <a:picLocks noChangeAspect="1"/>
        </xdr:cNvPicPr>
      </xdr:nvPicPr>
      <xdr:blipFill>
        <a:blip r:embed="rId1"/>
        <a:stretch>
          <a:fillRect/>
        </a:stretch>
      </xdr:blipFill>
      <xdr:spPr>
        <a:xfrm>
          <a:off x="14321155" y="3619500"/>
          <a:ext cx="49530" cy="6280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642620</xdr:rowOff>
    </xdr:to>
    <xdr:pic>
      <xdr:nvPicPr>
        <xdr:cNvPr id="14" name="Picture 22"/>
        <xdr:cNvPicPr>
          <a:picLocks noChangeAspect="1"/>
        </xdr:cNvPicPr>
      </xdr:nvPicPr>
      <xdr:blipFill>
        <a:blip r:embed="rId1"/>
        <a:stretch>
          <a:fillRect/>
        </a:stretch>
      </xdr:blipFill>
      <xdr:spPr>
        <a:xfrm>
          <a:off x="14321155" y="3619500"/>
          <a:ext cx="49530" cy="64262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642620</xdr:rowOff>
    </xdr:to>
    <xdr:pic>
      <xdr:nvPicPr>
        <xdr:cNvPr id="15" name="Picture 626"/>
        <xdr:cNvPicPr>
          <a:picLocks noChangeAspect="1"/>
        </xdr:cNvPicPr>
      </xdr:nvPicPr>
      <xdr:blipFill>
        <a:blip r:embed="rId1"/>
        <a:stretch>
          <a:fillRect/>
        </a:stretch>
      </xdr:blipFill>
      <xdr:spPr>
        <a:xfrm>
          <a:off x="14321155" y="3619500"/>
          <a:ext cx="12700" cy="64262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608965</xdr:rowOff>
    </xdr:to>
    <xdr:pic>
      <xdr:nvPicPr>
        <xdr:cNvPr id="16" name="Picture 22"/>
        <xdr:cNvPicPr>
          <a:picLocks noChangeAspect="1"/>
        </xdr:cNvPicPr>
      </xdr:nvPicPr>
      <xdr:blipFill>
        <a:blip r:embed="rId1"/>
        <a:stretch>
          <a:fillRect/>
        </a:stretch>
      </xdr:blipFill>
      <xdr:spPr>
        <a:xfrm>
          <a:off x="14321155" y="3619500"/>
          <a:ext cx="49530" cy="6089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608965</xdr:rowOff>
    </xdr:to>
    <xdr:pic>
      <xdr:nvPicPr>
        <xdr:cNvPr id="17" name="Picture 626"/>
        <xdr:cNvPicPr>
          <a:picLocks noChangeAspect="1"/>
        </xdr:cNvPicPr>
      </xdr:nvPicPr>
      <xdr:blipFill>
        <a:blip r:embed="rId1"/>
        <a:stretch>
          <a:fillRect/>
        </a:stretch>
      </xdr:blipFill>
      <xdr:spPr>
        <a:xfrm>
          <a:off x="14321155" y="3619500"/>
          <a:ext cx="12700" cy="60896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614680</xdr:rowOff>
    </xdr:to>
    <xdr:pic>
      <xdr:nvPicPr>
        <xdr:cNvPr id="18" name="Picture 22"/>
        <xdr:cNvPicPr>
          <a:picLocks noChangeAspect="1"/>
        </xdr:cNvPicPr>
      </xdr:nvPicPr>
      <xdr:blipFill>
        <a:blip r:embed="rId1"/>
        <a:stretch>
          <a:fillRect/>
        </a:stretch>
      </xdr:blipFill>
      <xdr:spPr>
        <a:xfrm>
          <a:off x="14321155" y="3619500"/>
          <a:ext cx="49530" cy="6146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614680</xdr:rowOff>
    </xdr:to>
    <xdr:pic>
      <xdr:nvPicPr>
        <xdr:cNvPr id="19" name="Picture 626"/>
        <xdr:cNvPicPr>
          <a:picLocks noChangeAspect="1"/>
        </xdr:cNvPicPr>
      </xdr:nvPicPr>
      <xdr:blipFill>
        <a:blip r:embed="rId1"/>
        <a:stretch>
          <a:fillRect/>
        </a:stretch>
      </xdr:blipFill>
      <xdr:spPr>
        <a:xfrm>
          <a:off x="14321155" y="3619500"/>
          <a:ext cx="12700" cy="6146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589915</xdr:rowOff>
    </xdr:to>
    <xdr:pic>
      <xdr:nvPicPr>
        <xdr:cNvPr id="20" name="Picture 626"/>
        <xdr:cNvPicPr>
          <a:picLocks noChangeAspect="1"/>
        </xdr:cNvPicPr>
      </xdr:nvPicPr>
      <xdr:blipFill>
        <a:blip r:embed="rId1"/>
        <a:stretch>
          <a:fillRect/>
        </a:stretch>
      </xdr:blipFill>
      <xdr:spPr>
        <a:xfrm>
          <a:off x="14321155" y="3619500"/>
          <a:ext cx="12700" cy="5899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589915</xdr:rowOff>
    </xdr:to>
    <xdr:pic>
      <xdr:nvPicPr>
        <xdr:cNvPr id="21" name="Picture 22"/>
        <xdr:cNvPicPr>
          <a:picLocks noChangeAspect="1"/>
        </xdr:cNvPicPr>
      </xdr:nvPicPr>
      <xdr:blipFill>
        <a:blip r:embed="rId1"/>
        <a:stretch>
          <a:fillRect/>
        </a:stretch>
      </xdr:blipFill>
      <xdr:spPr>
        <a:xfrm>
          <a:off x="14321155" y="3619500"/>
          <a:ext cx="49530" cy="5899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646430</xdr:rowOff>
    </xdr:to>
    <xdr:pic>
      <xdr:nvPicPr>
        <xdr:cNvPr id="22" name="Picture 22"/>
        <xdr:cNvPicPr>
          <a:picLocks noChangeAspect="1"/>
        </xdr:cNvPicPr>
      </xdr:nvPicPr>
      <xdr:blipFill>
        <a:blip r:embed="rId1"/>
        <a:stretch>
          <a:fillRect/>
        </a:stretch>
      </xdr:blipFill>
      <xdr:spPr>
        <a:xfrm>
          <a:off x="14321155" y="3619500"/>
          <a:ext cx="49530" cy="6464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646430</xdr:rowOff>
    </xdr:to>
    <xdr:pic>
      <xdr:nvPicPr>
        <xdr:cNvPr id="23" name="Picture 626"/>
        <xdr:cNvPicPr>
          <a:picLocks noChangeAspect="1"/>
        </xdr:cNvPicPr>
      </xdr:nvPicPr>
      <xdr:blipFill>
        <a:blip r:embed="rId1"/>
        <a:stretch>
          <a:fillRect/>
        </a:stretch>
      </xdr:blipFill>
      <xdr:spPr>
        <a:xfrm>
          <a:off x="14321155" y="3619500"/>
          <a:ext cx="12700" cy="64643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612775</xdr:rowOff>
    </xdr:to>
    <xdr:pic>
      <xdr:nvPicPr>
        <xdr:cNvPr id="24" name="Picture 22"/>
        <xdr:cNvPicPr>
          <a:picLocks noChangeAspect="1"/>
        </xdr:cNvPicPr>
      </xdr:nvPicPr>
      <xdr:blipFill>
        <a:blip r:embed="rId1"/>
        <a:stretch>
          <a:fillRect/>
        </a:stretch>
      </xdr:blipFill>
      <xdr:spPr>
        <a:xfrm>
          <a:off x="14321155" y="3619500"/>
          <a:ext cx="49530" cy="6127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612775</xdr:rowOff>
    </xdr:to>
    <xdr:pic>
      <xdr:nvPicPr>
        <xdr:cNvPr id="25" name="Picture 626"/>
        <xdr:cNvPicPr>
          <a:picLocks noChangeAspect="1"/>
        </xdr:cNvPicPr>
      </xdr:nvPicPr>
      <xdr:blipFill>
        <a:blip r:embed="rId1"/>
        <a:stretch>
          <a:fillRect/>
        </a:stretch>
      </xdr:blipFill>
      <xdr:spPr>
        <a:xfrm>
          <a:off x="14321155" y="3619500"/>
          <a:ext cx="12700" cy="6127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618490</xdr:rowOff>
    </xdr:to>
    <xdr:pic>
      <xdr:nvPicPr>
        <xdr:cNvPr id="26" name="Picture 22"/>
        <xdr:cNvPicPr>
          <a:picLocks noChangeAspect="1"/>
        </xdr:cNvPicPr>
      </xdr:nvPicPr>
      <xdr:blipFill>
        <a:blip r:embed="rId1"/>
        <a:stretch>
          <a:fillRect/>
        </a:stretch>
      </xdr:blipFill>
      <xdr:spPr>
        <a:xfrm>
          <a:off x="14321155" y="3619500"/>
          <a:ext cx="49530" cy="6184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618490</xdr:rowOff>
    </xdr:to>
    <xdr:pic>
      <xdr:nvPicPr>
        <xdr:cNvPr id="27" name="Picture 626"/>
        <xdr:cNvPicPr>
          <a:picLocks noChangeAspect="1"/>
        </xdr:cNvPicPr>
      </xdr:nvPicPr>
      <xdr:blipFill>
        <a:blip r:embed="rId1"/>
        <a:stretch>
          <a:fillRect/>
        </a:stretch>
      </xdr:blipFill>
      <xdr:spPr>
        <a:xfrm>
          <a:off x="14321155" y="3619500"/>
          <a:ext cx="12700" cy="6184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593725</xdr:rowOff>
    </xdr:to>
    <xdr:pic>
      <xdr:nvPicPr>
        <xdr:cNvPr id="28" name="Picture 626"/>
        <xdr:cNvPicPr>
          <a:picLocks noChangeAspect="1"/>
        </xdr:cNvPicPr>
      </xdr:nvPicPr>
      <xdr:blipFill>
        <a:blip r:embed="rId1"/>
        <a:stretch>
          <a:fillRect/>
        </a:stretch>
      </xdr:blipFill>
      <xdr:spPr>
        <a:xfrm>
          <a:off x="14321155" y="3619500"/>
          <a:ext cx="12700" cy="5937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593725</xdr:rowOff>
    </xdr:to>
    <xdr:pic>
      <xdr:nvPicPr>
        <xdr:cNvPr id="29" name="Picture 22"/>
        <xdr:cNvPicPr>
          <a:picLocks noChangeAspect="1"/>
        </xdr:cNvPicPr>
      </xdr:nvPicPr>
      <xdr:blipFill>
        <a:blip r:embed="rId1"/>
        <a:stretch>
          <a:fillRect/>
        </a:stretch>
      </xdr:blipFill>
      <xdr:spPr>
        <a:xfrm>
          <a:off x="14321155" y="3619500"/>
          <a:ext cx="49530" cy="5937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608330</xdr:rowOff>
    </xdr:to>
    <xdr:pic>
      <xdr:nvPicPr>
        <xdr:cNvPr id="30" name="Picture 22"/>
        <xdr:cNvPicPr>
          <a:picLocks noChangeAspect="1"/>
        </xdr:cNvPicPr>
      </xdr:nvPicPr>
      <xdr:blipFill>
        <a:blip r:embed="rId1"/>
        <a:stretch>
          <a:fillRect/>
        </a:stretch>
      </xdr:blipFill>
      <xdr:spPr>
        <a:xfrm>
          <a:off x="14321155" y="3619500"/>
          <a:ext cx="49530" cy="6083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608330</xdr:rowOff>
    </xdr:to>
    <xdr:pic>
      <xdr:nvPicPr>
        <xdr:cNvPr id="31" name="Picture 626"/>
        <xdr:cNvPicPr>
          <a:picLocks noChangeAspect="1"/>
        </xdr:cNvPicPr>
      </xdr:nvPicPr>
      <xdr:blipFill>
        <a:blip r:embed="rId1"/>
        <a:stretch>
          <a:fillRect/>
        </a:stretch>
      </xdr:blipFill>
      <xdr:spPr>
        <a:xfrm>
          <a:off x="14321155" y="3619500"/>
          <a:ext cx="12700" cy="60833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574675</xdr:rowOff>
    </xdr:to>
    <xdr:pic>
      <xdr:nvPicPr>
        <xdr:cNvPr id="32" name="Picture 22"/>
        <xdr:cNvPicPr>
          <a:picLocks noChangeAspect="1"/>
        </xdr:cNvPicPr>
      </xdr:nvPicPr>
      <xdr:blipFill>
        <a:blip r:embed="rId1"/>
        <a:stretch>
          <a:fillRect/>
        </a:stretch>
      </xdr:blipFill>
      <xdr:spPr>
        <a:xfrm>
          <a:off x="14321155" y="3619500"/>
          <a:ext cx="49530" cy="5746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574675</xdr:rowOff>
    </xdr:to>
    <xdr:pic>
      <xdr:nvPicPr>
        <xdr:cNvPr id="33" name="Picture 626"/>
        <xdr:cNvPicPr>
          <a:picLocks noChangeAspect="1"/>
        </xdr:cNvPicPr>
      </xdr:nvPicPr>
      <xdr:blipFill>
        <a:blip r:embed="rId1"/>
        <a:stretch>
          <a:fillRect/>
        </a:stretch>
      </xdr:blipFill>
      <xdr:spPr>
        <a:xfrm>
          <a:off x="14321155" y="3619500"/>
          <a:ext cx="12700" cy="5746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580390</xdr:rowOff>
    </xdr:to>
    <xdr:pic>
      <xdr:nvPicPr>
        <xdr:cNvPr id="34" name="Picture 22"/>
        <xdr:cNvPicPr>
          <a:picLocks noChangeAspect="1"/>
        </xdr:cNvPicPr>
      </xdr:nvPicPr>
      <xdr:blipFill>
        <a:blip r:embed="rId1"/>
        <a:stretch>
          <a:fillRect/>
        </a:stretch>
      </xdr:blipFill>
      <xdr:spPr>
        <a:xfrm>
          <a:off x="14321155" y="3619500"/>
          <a:ext cx="49530" cy="5803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580390</xdr:rowOff>
    </xdr:to>
    <xdr:pic>
      <xdr:nvPicPr>
        <xdr:cNvPr id="35" name="Picture 626"/>
        <xdr:cNvPicPr>
          <a:picLocks noChangeAspect="1"/>
        </xdr:cNvPicPr>
      </xdr:nvPicPr>
      <xdr:blipFill>
        <a:blip r:embed="rId1"/>
        <a:stretch>
          <a:fillRect/>
        </a:stretch>
      </xdr:blipFill>
      <xdr:spPr>
        <a:xfrm>
          <a:off x="14321155" y="3619500"/>
          <a:ext cx="12700" cy="5803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555625</xdr:rowOff>
    </xdr:to>
    <xdr:pic>
      <xdr:nvPicPr>
        <xdr:cNvPr id="36" name="Picture 626"/>
        <xdr:cNvPicPr>
          <a:picLocks noChangeAspect="1"/>
        </xdr:cNvPicPr>
      </xdr:nvPicPr>
      <xdr:blipFill>
        <a:blip r:embed="rId1"/>
        <a:stretch>
          <a:fillRect/>
        </a:stretch>
      </xdr:blipFill>
      <xdr:spPr>
        <a:xfrm>
          <a:off x="14321155" y="3619500"/>
          <a:ext cx="12700" cy="5556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555625</xdr:rowOff>
    </xdr:to>
    <xdr:pic>
      <xdr:nvPicPr>
        <xdr:cNvPr id="37" name="Picture 22"/>
        <xdr:cNvPicPr>
          <a:picLocks noChangeAspect="1"/>
        </xdr:cNvPicPr>
      </xdr:nvPicPr>
      <xdr:blipFill>
        <a:blip r:embed="rId1"/>
        <a:stretch>
          <a:fillRect/>
        </a:stretch>
      </xdr:blipFill>
      <xdr:spPr>
        <a:xfrm>
          <a:off x="14321155" y="3619500"/>
          <a:ext cx="49530" cy="5556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680720</xdr:rowOff>
    </xdr:to>
    <xdr:pic>
      <xdr:nvPicPr>
        <xdr:cNvPr id="38" name="Picture 22"/>
        <xdr:cNvPicPr>
          <a:picLocks noChangeAspect="1"/>
        </xdr:cNvPicPr>
      </xdr:nvPicPr>
      <xdr:blipFill>
        <a:blip r:embed="rId1"/>
        <a:stretch>
          <a:fillRect/>
        </a:stretch>
      </xdr:blipFill>
      <xdr:spPr>
        <a:xfrm>
          <a:off x="14321155" y="3619500"/>
          <a:ext cx="49530" cy="68072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680720</xdr:rowOff>
    </xdr:to>
    <xdr:pic>
      <xdr:nvPicPr>
        <xdr:cNvPr id="39" name="Picture 626"/>
        <xdr:cNvPicPr>
          <a:picLocks noChangeAspect="1"/>
        </xdr:cNvPicPr>
      </xdr:nvPicPr>
      <xdr:blipFill>
        <a:blip r:embed="rId1"/>
        <a:stretch>
          <a:fillRect/>
        </a:stretch>
      </xdr:blipFill>
      <xdr:spPr>
        <a:xfrm>
          <a:off x="14321155" y="3619500"/>
          <a:ext cx="12700" cy="68072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647065</xdr:rowOff>
    </xdr:to>
    <xdr:pic>
      <xdr:nvPicPr>
        <xdr:cNvPr id="40" name="Picture 22"/>
        <xdr:cNvPicPr>
          <a:picLocks noChangeAspect="1"/>
        </xdr:cNvPicPr>
      </xdr:nvPicPr>
      <xdr:blipFill>
        <a:blip r:embed="rId1"/>
        <a:stretch>
          <a:fillRect/>
        </a:stretch>
      </xdr:blipFill>
      <xdr:spPr>
        <a:xfrm>
          <a:off x="14321155" y="3619500"/>
          <a:ext cx="49530" cy="6470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647065</xdr:rowOff>
    </xdr:to>
    <xdr:pic>
      <xdr:nvPicPr>
        <xdr:cNvPr id="41" name="Picture 626"/>
        <xdr:cNvPicPr>
          <a:picLocks noChangeAspect="1"/>
        </xdr:cNvPicPr>
      </xdr:nvPicPr>
      <xdr:blipFill>
        <a:blip r:embed="rId1"/>
        <a:stretch>
          <a:fillRect/>
        </a:stretch>
      </xdr:blipFill>
      <xdr:spPr>
        <a:xfrm>
          <a:off x="14321155" y="3619500"/>
          <a:ext cx="12700" cy="64706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652780</xdr:rowOff>
    </xdr:to>
    <xdr:pic>
      <xdr:nvPicPr>
        <xdr:cNvPr id="42" name="Picture 22"/>
        <xdr:cNvPicPr>
          <a:picLocks noChangeAspect="1"/>
        </xdr:cNvPicPr>
      </xdr:nvPicPr>
      <xdr:blipFill>
        <a:blip r:embed="rId1"/>
        <a:stretch>
          <a:fillRect/>
        </a:stretch>
      </xdr:blipFill>
      <xdr:spPr>
        <a:xfrm>
          <a:off x="14321155" y="3619500"/>
          <a:ext cx="49530" cy="6527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652780</xdr:rowOff>
    </xdr:to>
    <xdr:pic>
      <xdr:nvPicPr>
        <xdr:cNvPr id="43" name="Picture 626"/>
        <xdr:cNvPicPr>
          <a:picLocks noChangeAspect="1"/>
        </xdr:cNvPicPr>
      </xdr:nvPicPr>
      <xdr:blipFill>
        <a:blip r:embed="rId1"/>
        <a:stretch>
          <a:fillRect/>
        </a:stretch>
      </xdr:blipFill>
      <xdr:spPr>
        <a:xfrm>
          <a:off x="14321155" y="3619500"/>
          <a:ext cx="12700" cy="6527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628015</xdr:rowOff>
    </xdr:to>
    <xdr:pic>
      <xdr:nvPicPr>
        <xdr:cNvPr id="44" name="Picture 626"/>
        <xdr:cNvPicPr>
          <a:picLocks noChangeAspect="1"/>
        </xdr:cNvPicPr>
      </xdr:nvPicPr>
      <xdr:blipFill>
        <a:blip r:embed="rId1"/>
        <a:stretch>
          <a:fillRect/>
        </a:stretch>
      </xdr:blipFill>
      <xdr:spPr>
        <a:xfrm>
          <a:off x="14321155" y="3619500"/>
          <a:ext cx="12700" cy="6280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628015</xdr:rowOff>
    </xdr:to>
    <xdr:pic>
      <xdr:nvPicPr>
        <xdr:cNvPr id="45" name="Picture 22"/>
        <xdr:cNvPicPr>
          <a:picLocks noChangeAspect="1"/>
        </xdr:cNvPicPr>
      </xdr:nvPicPr>
      <xdr:blipFill>
        <a:blip r:embed="rId1"/>
        <a:stretch>
          <a:fillRect/>
        </a:stretch>
      </xdr:blipFill>
      <xdr:spPr>
        <a:xfrm>
          <a:off x="14321155" y="3619500"/>
          <a:ext cx="49530" cy="6280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642620</xdr:rowOff>
    </xdr:to>
    <xdr:pic>
      <xdr:nvPicPr>
        <xdr:cNvPr id="46" name="Picture 22"/>
        <xdr:cNvPicPr>
          <a:picLocks noChangeAspect="1"/>
        </xdr:cNvPicPr>
      </xdr:nvPicPr>
      <xdr:blipFill>
        <a:blip r:embed="rId1"/>
        <a:stretch>
          <a:fillRect/>
        </a:stretch>
      </xdr:blipFill>
      <xdr:spPr>
        <a:xfrm>
          <a:off x="14321155" y="3619500"/>
          <a:ext cx="49530" cy="64262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642620</xdr:rowOff>
    </xdr:to>
    <xdr:pic>
      <xdr:nvPicPr>
        <xdr:cNvPr id="47" name="Picture 626"/>
        <xdr:cNvPicPr>
          <a:picLocks noChangeAspect="1"/>
        </xdr:cNvPicPr>
      </xdr:nvPicPr>
      <xdr:blipFill>
        <a:blip r:embed="rId1"/>
        <a:stretch>
          <a:fillRect/>
        </a:stretch>
      </xdr:blipFill>
      <xdr:spPr>
        <a:xfrm>
          <a:off x="14321155" y="3619500"/>
          <a:ext cx="12700" cy="64262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608965</xdr:rowOff>
    </xdr:to>
    <xdr:pic>
      <xdr:nvPicPr>
        <xdr:cNvPr id="48" name="Picture 22"/>
        <xdr:cNvPicPr>
          <a:picLocks noChangeAspect="1"/>
        </xdr:cNvPicPr>
      </xdr:nvPicPr>
      <xdr:blipFill>
        <a:blip r:embed="rId1"/>
        <a:stretch>
          <a:fillRect/>
        </a:stretch>
      </xdr:blipFill>
      <xdr:spPr>
        <a:xfrm>
          <a:off x="14321155" y="3619500"/>
          <a:ext cx="49530" cy="6089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608965</xdr:rowOff>
    </xdr:to>
    <xdr:pic>
      <xdr:nvPicPr>
        <xdr:cNvPr id="49" name="Picture 626"/>
        <xdr:cNvPicPr>
          <a:picLocks noChangeAspect="1"/>
        </xdr:cNvPicPr>
      </xdr:nvPicPr>
      <xdr:blipFill>
        <a:blip r:embed="rId1"/>
        <a:stretch>
          <a:fillRect/>
        </a:stretch>
      </xdr:blipFill>
      <xdr:spPr>
        <a:xfrm>
          <a:off x="14321155" y="3619500"/>
          <a:ext cx="12700" cy="60896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614680</xdr:rowOff>
    </xdr:to>
    <xdr:pic>
      <xdr:nvPicPr>
        <xdr:cNvPr id="50" name="Picture 22"/>
        <xdr:cNvPicPr>
          <a:picLocks noChangeAspect="1"/>
        </xdr:cNvPicPr>
      </xdr:nvPicPr>
      <xdr:blipFill>
        <a:blip r:embed="rId1"/>
        <a:stretch>
          <a:fillRect/>
        </a:stretch>
      </xdr:blipFill>
      <xdr:spPr>
        <a:xfrm>
          <a:off x="14321155" y="3619500"/>
          <a:ext cx="49530" cy="6146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614680</xdr:rowOff>
    </xdr:to>
    <xdr:pic>
      <xdr:nvPicPr>
        <xdr:cNvPr id="51" name="Picture 626"/>
        <xdr:cNvPicPr>
          <a:picLocks noChangeAspect="1"/>
        </xdr:cNvPicPr>
      </xdr:nvPicPr>
      <xdr:blipFill>
        <a:blip r:embed="rId1"/>
        <a:stretch>
          <a:fillRect/>
        </a:stretch>
      </xdr:blipFill>
      <xdr:spPr>
        <a:xfrm>
          <a:off x="14321155" y="3619500"/>
          <a:ext cx="12700" cy="61468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589915</xdr:rowOff>
    </xdr:to>
    <xdr:pic>
      <xdr:nvPicPr>
        <xdr:cNvPr id="52" name="Picture 626"/>
        <xdr:cNvPicPr>
          <a:picLocks noChangeAspect="1"/>
        </xdr:cNvPicPr>
      </xdr:nvPicPr>
      <xdr:blipFill>
        <a:blip r:embed="rId1"/>
        <a:stretch>
          <a:fillRect/>
        </a:stretch>
      </xdr:blipFill>
      <xdr:spPr>
        <a:xfrm>
          <a:off x="14321155" y="3619500"/>
          <a:ext cx="12700" cy="5899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589915</xdr:rowOff>
    </xdr:to>
    <xdr:pic>
      <xdr:nvPicPr>
        <xdr:cNvPr id="53" name="Picture 22"/>
        <xdr:cNvPicPr>
          <a:picLocks noChangeAspect="1"/>
        </xdr:cNvPicPr>
      </xdr:nvPicPr>
      <xdr:blipFill>
        <a:blip r:embed="rId1"/>
        <a:stretch>
          <a:fillRect/>
        </a:stretch>
      </xdr:blipFill>
      <xdr:spPr>
        <a:xfrm>
          <a:off x="14321155" y="3619500"/>
          <a:ext cx="49530" cy="5899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646430</xdr:rowOff>
    </xdr:to>
    <xdr:pic>
      <xdr:nvPicPr>
        <xdr:cNvPr id="54" name="Picture 22"/>
        <xdr:cNvPicPr>
          <a:picLocks noChangeAspect="1"/>
        </xdr:cNvPicPr>
      </xdr:nvPicPr>
      <xdr:blipFill>
        <a:blip r:embed="rId1"/>
        <a:stretch>
          <a:fillRect/>
        </a:stretch>
      </xdr:blipFill>
      <xdr:spPr>
        <a:xfrm>
          <a:off x="14321155" y="3619500"/>
          <a:ext cx="49530" cy="6464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646430</xdr:rowOff>
    </xdr:to>
    <xdr:pic>
      <xdr:nvPicPr>
        <xdr:cNvPr id="55" name="Picture 626"/>
        <xdr:cNvPicPr>
          <a:picLocks noChangeAspect="1"/>
        </xdr:cNvPicPr>
      </xdr:nvPicPr>
      <xdr:blipFill>
        <a:blip r:embed="rId1"/>
        <a:stretch>
          <a:fillRect/>
        </a:stretch>
      </xdr:blipFill>
      <xdr:spPr>
        <a:xfrm>
          <a:off x="14321155" y="3619500"/>
          <a:ext cx="12700" cy="64643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612775</xdr:rowOff>
    </xdr:to>
    <xdr:pic>
      <xdr:nvPicPr>
        <xdr:cNvPr id="56" name="Picture 22"/>
        <xdr:cNvPicPr>
          <a:picLocks noChangeAspect="1"/>
        </xdr:cNvPicPr>
      </xdr:nvPicPr>
      <xdr:blipFill>
        <a:blip r:embed="rId1"/>
        <a:stretch>
          <a:fillRect/>
        </a:stretch>
      </xdr:blipFill>
      <xdr:spPr>
        <a:xfrm>
          <a:off x="14321155" y="3619500"/>
          <a:ext cx="49530" cy="6127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612775</xdr:rowOff>
    </xdr:to>
    <xdr:pic>
      <xdr:nvPicPr>
        <xdr:cNvPr id="57" name="Picture 626"/>
        <xdr:cNvPicPr>
          <a:picLocks noChangeAspect="1"/>
        </xdr:cNvPicPr>
      </xdr:nvPicPr>
      <xdr:blipFill>
        <a:blip r:embed="rId1"/>
        <a:stretch>
          <a:fillRect/>
        </a:stretch>
      </xdr:blipFill>
      <xdr:spPr>
        <a:xfrm>
          <a:off x="14321155" y="3619500"/>
          <a:ext cx="12700" cy="6127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618490</xdr:rowOff>
    </xdr:to>
    <xdr:pic>
      <xdr:nvPicPr>
        <xdr:cNvPr id="58" name="Picture 22"/>
        <xdr:cNvPicPr>
          <a:picLocks noChangeAspect="1"/>
        </xdr:cNvPicPr>
      </xdr:nvPicPr>
      <xdr:blipFill>
        <a:blip r:embed="rId1"/>
        <a:stretch>
          <a:fillRect/>
        </a:stretch>
      </xdr:blipFill>
      <xdr:spPr>
        <a:xfrm>
          <a:off x="14321155" y="3619500"/>
          <a:ext cx="49530" cy="6184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618490</xdr:rowOff>
    </xdr:to>
    <xdr:pic>
      <xdr:nvPicPr>
        <xdr:cNvPr id="59" name="Picture 626"/>
        <xdr:cNvPicPr>
          <a:picLocks noChangeAspect="1"/>
        </xdr:cNvPicPr>
      </xdr:nvPicPr>
      <xdr:blipFill>
        <a:blip r:embed="rId1"/>
        <a:stretch>
          <a:fillRect/>
        </a:stretch>
      </xdr:blipFill>
      <xdr:spPr>
        <a:xfrm>
          <a:off x="14321155" y="3619500"/>
          <a:ext cx="12700" cy="6184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593725</xdr:rowOff>
    </xdr:to>
    <xdr:pic>
      <xdr:nvPicPr>
        <xdr:cNvPr id="60" name="Picture 626"/>
        <xdr:cNvPicPr>
          <a:picLocks noChangeAspect="1"/>
        </xdr:cNvPicPr>
      </xdr:nvPicPr>
      <xdr:blipFill>
        <a:blip r:embed="rId1"/>
        <a:stretch>
          <a:fillRect/>
        </a:stretch>
      </xdr:blipFill>
      <xdr:spPr>
        <a:xfrm>
          <a:off x="14321155" y="3619500"/>
          <a:ext cx="12700" cy="5937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593725</xdr:rowOff>
    </xdr:to>
    <xdr:pic>
      <xdr:nvPicPr>
        <xdr:cNvPr id="61" name="Picture 22"/>
        <xdr:cNvPicPr>
          <a:picLocks noChangeAspect="1"/>
        </xdr:cNvPicPr>
      </xdr:nvPicPr>
      <xdr:blipFill>
        <a:blip r:embed="rId1"/>
        <a:stretch>
          <a:fillRect/>
        </a:stretch>
      </xdr:blipFill>
      <xdr:spPr>
        <a:xfrm>
          <a:off x="14321155" y="3619500"/>
          <a:ext cx="49530" cy="5937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608330</xdr:rowOff>
    </xdr:to>
    <xdr:pic>
      <xdr:nvPicPr>
        <xdr:cNvPr id="62" name="Picture 22"/>
        <xdr:cNvPicPr>
          <a:picLocks noChangeAspect="1"/>
        </xdr:cNvPicPr>
      </xdr:nvPicPr>
      <xdr:blipFill>
        <a:blip r:embed="rId1"/>
        <a:stretch>
          <a:fillRect/>
        </a:stretch>
      </xdr:blipFill>
      <xdr:spPr>
        <a:xfrm>
          <a:off x="14321155" y="3619500"/>
          <a:ext cx="49530" cy="6083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608330</xdr:rowOff>
    </xdr:to>
    <xdr:pic>
      <xdr:nvPicPr>
        <xdr:cNvPr id="63" name="Picture 626"/>
        <xdr:cNvPicPr>
          <a:picLocks noChangeAspect="1"/>
        </xdr:cNvPicPr>
      </xdr:nvPicPr>
      <xdr:blipFill>
        <a:blip r:embed="rId1"/>
        <a:stretch>
          <a:fillRect/>
        </a:stretch>
      </xdr:blipFill>
      <xdr:spPr>
        <a:xfrm>
          <a:off x="14321155" y="3619500"/>
          <a:ext cx="12700" cy="60833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574675</xdr:rowOff>
    </xdr:to>
    <xdr:pic>
      <xdr:nvPicPr>
        <xdr:cNvPr id="64" name="Picture 22"/>
        <xdr:cNvPicPr>
          <a:picLocks noChangeAspect="1"/>
        </xdr:cNvPicPr>
      </xdr:nvPicPr>
      <xdr:blipFill>
        <a:blip r:embed="rId1"/>
        <a:stretch>
          <a:fillRect/>
        </a:stretch>
      </xdr:blipFill>
      <xdr:spPr>
        <a:xfrm>
          <a:off x="14321155" y="3619500"/>
          <a:ext cx="49530" cy="5746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574675</xdr:rowOff>
    </xdr:to>
    <xdr:pic>
      <xdr:nvPicPr>
        <xdr:cNvPr id="65" name="Picture 626"/>
        <xdr:cNvPicPr>
          <a:picLocks noChangeAspect="1"/>
        </xdr:cNvPicPr>
      </xdr:nvPicPr>
      <xdr:blipFill>
        <a:blip r:embed="rId1"/>
        <a:stretch>
          <a:fillRect/>
        </a:stretch>
      </xdr:blipFill>
      <xdr:spPr>
        <a:xfrm>
          <a:off x="14321155" y="3619500"/>
          <a:ext cx="12700" cy="5746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580390</xdr:rowOff>
    </xdr:to>
    <xdr:pic>
      <xdr:nvPicPr>
        <xdr:cNvPr id="66" name="Picture 22"/>
        <xdr:cNvPicPr>
          <a:picLocks noChangeAspect="1"/>
        </xdr:cNvPicPr>
      </xdr:nvPicPr>
      <xdr:blipFill>
        <a:blip r:embed="rId1"/>
        <a:stretch>
          <a:fillRect/>
        </a:stretch>
      </xdr:blipFill>
      <xdr:spPr>
        <a:xfrm>
          <a:off x="14321155" y="3619500"/>
          <a:ext cx="49530" cy="5803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580390</xdr:rowOff>
    </xdr:to>
    <xdr:pic>
      <xdr:nvPicPr>
        <xdr:cNvPr id="67" name="Picture 626"/>
        <xdr:cNvPicPr>
          <a:picLocks noChangeAspect="1"/>
        </xdr:cNvPicPr>
      </xdr:nvPicPr>
      <xdr:blipFill>
        <a:blip r:embed="rId1"/>
        <a:stretch>
          <a:fillRect/>
        </a:stretch>
      </xdr:blipFill>
      <xdr:spPr>
        <a:xfrm>
          <a:off x="14321155" y="3619500"/>
          <a:ext cx="12700" cy="58039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555625</xdr:rowOff>
    </xdr:to>
    <xdr:pic>
      <xdr:nvPicPr>
        <xdr:cNvPr id="68" name="Picture 626"/>
        <xdr:cNvPicPr>
          <a:picLocks noChangeAspect="1"/>
        </xdr:cNvPicPr>
      </xdr:nvPicPr>
      <xdr:blipFill>
        <a:blip r:embed="rId1"/>
        <a:stretch>
          <a:fillRect/>
        </a:stretch>
      </xdr:blipFill>
      <xdr:spPr>
        <a:xfrm>
          <a:off x="14321155" y="3619500"/>
          <a:ext cx="12700" cy="5556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555625</xdr:rowOff>
    </xdr:to>
    <xdr:pic>
      <xdr:nvPicPr>
        <xdr:cNvPr id="69" name="Picture 22"/>
        <xdr:cNvPicPr>
          <a:picLocks noChangeAspect="1"/>
        </xdr:cNvPicPr>
      </xdr:nvPicPr>
      <xdr:blipFill>
        <a:blip r:embed="rId1"/>
        <a:stretch>
          <a:fillRect/>
        </a:stretch>
      </xdr:blipFill>
      <xdr:spPr>
        <a:xfrm>
          <a:off x="14321155" y="3619500"/>
          <a:ext cx="49530" cy="55562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427990</xdr:rowOff>
    </xdr:to>
    <xdr:pic>
      <xdr:nvPicPr>
        <xdr:cNvPr id="264" name="图片 263" descr="clipboard/drawings/NULL"/>
        <xdr:cNvPicPr>
          <a:picLocks noChangeAspect="1"/>
        </xdr:cNvPicPr>
      </xdr:nvPicPr>
      <xdr:blipFill>
        <a:blip r:embed="rId2" r:link="rId3"/>
        <a:stretch>
          <a:fillRect/>
        </a:stretch>
      </xdr:blipFill>
      <xdr:spPr>
        <a:xfrm>
          <a:off x="14321155" y="3619500"/>
          <a:ext cx="161925" cy="42799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164465</xdr:rowOff>
    </xdr:to>
    <xdr:pic>
      <xdr:nvPicPr>
        <xdr:cNvPr id="265" name="图片 41" descr="clipboard/drawings/NULL"/>
        <xdr:cNvPicPr>
          <a:picLocks noChangeAspect="1"/>
        </xdr:cNvPicPr>
      </xdr:nvPicPr>
      <xdr:blipFill>
        <a:blip r:embed="rId2" r:link="rId3"/>
        <a:stretch>
          <a:fillRect/>
        </a:stretch>
      </xdr:blipFill>
      <xdr:spPr>
        <a:xfrm>
          <a:off x="14321155" y="3619500"/>
          <a:ext cx="161925" cy="164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180340</xdr:rowOff>
    </xdr:to>
    <xdr:pic>
      <xdr:nvPicPr>
        <xdr:cNvPr id="266" name="图片 41" descr="clipboard/drawings/NULL"/>
        <xdr:cNvPicPr>
          <a:picLocks noChangeAspect="1"/>
        </xdr:cNvPicPr>
      </xdr:nvPicPr>
      <xdr:blipFill>
        <a:blip r:embed="rId2" r:link="rId3"/>
        <a:stretch>
          <a:fillRect/>
        </a:stretch>
      </xdr:blipFill>
      <xdr:spPr>
        <a:xfrm>
          <a:off x="14321155" y="3619500"/>
          <a:ext cx="161925" cy="1803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404495</xdr:rowOff>
    </xdr:to>
    <xdr:pic>
      <xdr:nvPicPr>
        <xdr:cNvPr id="267" name="图片 41" descr="clipboard/drawings/NULL"/>
        <xdr:cNvPicPr>
          <a:picLocks noChangeAspect="1"/>
        </xdr:cNvPicPr>
      </xdr:nvPicPr>
      <xdr:blipFill>
        <a:blip r:embed="rId2" r:link="rId3"/>
        <a:stretch>
          <a:fillRect/>
        </a:stretch>
      </xdr:blipFill>
      <xdr:spPr>
        <a:xfrm>
          <a:off x="14321155" y="3619500"/>
          <a:ext cx="161925" cy="40449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164465</xdr:rowOff>
    </xdr:to>
    <xdr:pic>
      <xdr:nvPicPr>
        <xdr:cNvPr id="268" name="图片 41" descr="clipboard/drawings/NULL"/>
        <xdr:cNvPicPr>
          <a:picLocks noChangeAspect="1"/>
        </xdr:cNvPicPr>
      </xdr:nvPicPr>
      <xdr:blipFill>
        <a:blip r:embed="rId2" r:link="rId3"/>
        <a:stretch>
          <a:fillRect/>
        </a:stretch>
      </xdr:blipFill>
      <xdr:spPr>
        <a:xfrm>
          <a:off x="14321155" y="3619500"/>
          <a:ext cx="161290" cy="16446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180340</xdr:rowOff>
    </xdr:to>
    <xdr:pic>
      <xdr:nvPicPr>
        <xdr:cNvPr id="269" name="图片 41" descr="clipboard/drawings/NULL"/>
        <xdr:cNvPicPr>
          <a:picLocks noChangeAspect="1"/>
        </xdr:cNvPicPr>
      </xdr:nvPicPr>
      <xdr:blipFill>
        <a:blip r:embed="rId2" r:link="rId3"/>
        <a:stretch>
          <a:fillRect/>
        </a:stretch>
      </xdr:blipFill>
      <xdr:spPr>
        <a:xfrm>
          <a:off x="14321155" y="3619500"/>
          <a:ext cx="161290" cy="180340"/>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427990</xdr:rowOff>
    </xdr:to>
    <xdr:pic>
      <xdr:nvPicPr>
        <xdr:cNvPr id="270" name="图片 41" descr="clipboard/drawings/NULL"/>
        <xdr:cNvPicPr>
          <a:picLocks noChangeAspect="1"/>
        </xdr:cNvPicPr>
      </xdr:nvPicPr>
      <xdr:blipFill>
        <a:blip r:embed="rId2" r:link="rId3"/>
        <a:stretch>
          <a:fillRect/>
        </a:stretch>
      </xdr:blipFill>
      <xdr:spPr>
        <a:xfrm>
          <a:off x="14321155" y="3619500"/>
          <a:ext cx="163195" cy="42799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430530</xdr:rowOff>
    </xdr:to>
    <xdr:pic>
      <xdr:nvPicPr>
        <xdr:cNvPr id="271" name="图片 41" descr="clipboard/drawings/NULL"/>
        <xdr:cNvPicPr>
          <a:picLocks noChangeAspect="1"/>
        </xdr:cNvPicPr>
      </xdr:nvPicPr>
      <xdr:blipFill>
        <a:blip r:embed="rId2" r:link="rId3"/>
        <a:stretch>
          <a:fillRect/>
        </a:stretch>
      </xdr:blipFill>
      <xdr:spPr>
        <a:xfrm>
          <a:off x="14321155" y="3619500"/>
          <a:ext cx="161925" cy="43053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160655</xdr:rowOff>
    </xdr:to>
    <xdr:pic>
      <xdr:nvPicPr>
        <xdr:cNvPr id="272" name="图片 41" descr="clipboard/drawings/NULL"/>
        <xdr:cNvPicPr>
          <a:picLocks noChangeAspect="1"/>
        </xdr:cNvPicPr>
      </xdr:nvPicPr>
      <xdr:blipFill>
        <a:blip r:embed="rId2" r:link="rId3"/>
        <a:stretch>
          <a:fillRect/>
        </a:stretch>
      </xdr:blipFill>
      <xdr:spPr>
        <a:xfrm>
          <a:off x="14321155" y="3619500"/>
          <a:ext cx="161925" cy="1606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412115</xdr:rowOff>
    </xdr:to>
    <xdr:pic>
      <xdr:nvPicPr>
        <xdr:cNvPr id="273" name="图片 41" descr="clipboard/drawings/NULL"/>
        <xdr:cNvPicPr>
          <a:picLocks noChangeAspect="1"/>
        </xdr:cNvPicPr>
      </xdr:nvPicPr>
      <xdr:blipFill>
        <a:blip r:embed="rId2" r:link="rId3"/>
        <a:stretch>
          <a:fillRect/>
        </a:stretch>
      </xdr:blipFill>
      <xdr:spPr>
        <a:xfrm>
          <a:off x="14321155" y="3619500"/>
          <a:ext cx="161925" cy="41211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160655</xdr:rowOff>
    </xdr:to>
    <xdr:pic>
      <xdr:nvPicPr>
        <xdr:cNvPr id="274" name="图片 41" descr="clipboard/drawings/NULL"/>
        <xdr:cNvPicPr>
          <a:picLocks noChangeAspect="1"/>
        </xdr:cNvPicPr>
      </xdr:nvPicPr>
      <xdr:blipFill>
        <a:blip r:embed="rId2" r:link="rId3"/>
        <a:stretch>
          <a:fillRect/>
        </a:stretch>
      </xdr:blipFill>
      <xdr:spPr>
        <a:xfrm>
          <a:off x="14321155" y="3619500"/>
          <a:ext cx="161290" cy="16065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430530</xdr:rowOff>
    </xdr:to>
    <xdr:pic>
      <xdr:nvPicPr>
        <xdr:cNvPr id="275" name="图片 41" descr="clipboard/drawings/NULL"/>
        <xdr:cNvPicPr>
          <a:picLocks noChangeAspect="1"/>
        </xdr:cNvPicPr>
      </xdr:nvPicPr>
      <xdr:blipFill>
        <a:blip r:embed="rId2" r:link="rId3"/>
        <a:stretch>
          <a:fillRect/>
        </a:stretch>
      </xdr:blipFill>
      <xdr:spPr>
        <a:xfrm>
          <a:off x="14321155" y="3619500"/>
          <a:ext cx="163195" cy="43053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182880</xdr:rowOff>
    </xdr:to>
    <xdr:pic>
      <xdr:nvPicPr>
        <xdr:cNvPr id="276" name="图片 275" descr="clipboard/drawings/NULL"/>
        <xdr:cNvPicPr>
          <a:picLocks noChangeAspect="1"/>
        </xdr:cNvPicPr>
      </xdr:nvPicPr>
      <xdr:blipFill>
        <a:blip r:embed="rId2" r:link="rId3"/>
        <a:stretch>
          <a:fillRect/>
        </a:stretch>
      </xdr:blipFill>
      <xdr:spPr>
        <a:xfrm>
          <a:off x="14321155" y="3619500"/>
          <a:ext cx="161925" cy="1828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408305</xdr:rowOff>
    </xdr:to>
    <xdr:pic>
      <xdr:nvPicPr>
        <xdr:cNvPr id="277" name="图片 41" descr="clipboard/drawings/NULL"/>
        <xdr:cNvPicPr>
          <a:picLocks noChangeAspect="1"/>
        </xdr:cNvPicPr>
      </xdr:nvPicPr>
      <xdr:blipFill>
        <a:blip r:embed="rId2" r:link="rId3"/>
        <a:stretch>
          <a:fillRect/>
        </a:stretch>
      </xdr:blipFill>
      <xdr:spPr>
        <a:xfrm>
          <a:off x="14321155" y="3619500"/>
          <a:ext cx="161925" cy="40830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408940</xdr:rowOff>
    </xdr:to>
    <xdr:pic>
      <xdr:nvPicPr>
        <xdr:cNvPr id="278" name="图片 41" descr="clipboard/drawings/NULL"/>
        <xdr:cNvPicPr>
          <a:picLocks noChangeAspect="1"/>
        </xdr:cNvPicPr>
      </xdr:nvPicPr>
      <xdr:blipFill>
        <a:blip r:embed="rId2" r:link="rId3"/>
        <a:stretch>
          <a:fillRect/>
        </a:stretch>
      </xdr:blipFill>
      <xdr:spPr>
        <a:xfrm>
          <a:off x="14321155" y="3619500"/>
          <a:ext cx="161925" cy="4089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385445</xdr:rowOff>
    </xdr:to>
    <xdr:pic>
      <xdr:nvPicPr>
        <xdr:cNvPr id="279" name="图片 41" descr="clipboard/drawings/NULL"/>
        <xdr:cNvPicPr>
          <a:picLocks noChangeAspect="1"/>
        </xdr:cNvPicPr>
      </xdr:nvPicPr>
      <xdr:blipFill>
        <a:blip r:embed="rId2" r:link="rId3"/>
        <a:stretch>
          <a:fillRect/>
        </a:stretch>
      </xdr:blipFill>
      <xdr:spPr>
        <a:xfrm>
          <a:off x="14321155" y="3619500"/>
          <a:ext cx="161925" cy="38544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408940</xdr:rowOff>
    </xdr:to>
    <xdr:pic>
      <xdr:nvPicPr>
        <xdr:cNvPr id="280" name="图片 41" descr="clipboard/drawings/NULL"/>
        <xdr:cNvPicPr>
          <a:picLocks noChangeAspect="1"/>
        </xdr:cNvPicPr>
      </xdr:nvPicPr>
      <xdr:blipFill>
        <a:blip r:embed="rId2" r:link="rId3"/>
        <a:stretch>
          <a:fillRect/>
        </a:stretch>
      </xdr:blipFill>
      <xdr:spPr>
        <a:xfrm>
          <a:off x="14321155" y="3619500"/>
          <a:ext cx="163195" cy="4089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411480</xdr:rowOff>
    </xdr:to>
    <xdr:pic>
      <xdr:nvPicPr>
        <xdr:cNvPr id="281" name="图片 41" descr="clipboard/drawings/NULL"/>
        <xdr:cNvPicPr>
          <a:picLocks noChangeAspect="1"/>
        </xdr:cNvPicPr>
      </xdr:nvPicPr>
      <xdr:blipFill>
        <a:blip r:embed="rId2" r:link="rId3"/>
        <a:stretch>
          <a:fillRect/>
        </a:stretch>
      </xdr:blipFill>
      <xdr:spPr>
        <a:xfrm>
          <a:off x="14321155" y="3619500"/>
          <a:ext cx="161925" cy="4114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393065</xdr:rowOff>
    </xdr:to>
    <xdr:pic>
      <xdr:nvPicPr>
        <xdr:cNvPr id="282" name="图片 41" descr="clipboard/drawings/NULL"/>
        <xdr:cNvPicPr>
          <a:picLocks noChangeAspect="1"/>
        </xdr:cNvPicPr>
      </xdr:nvPicPr>
      <xdr:blipFill>
        <a:blip r:embed="rId2" r:link="rId3"/>
        <a:stretch>
          <a:fillRect/>
        </a:stretch>
      </xdr:blipFill>
      <xdr:spPr>
        <a:xfrm>
          <a:off x="14321155" y="3619500"/>
          <a:ext cx="161925" cy="39306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411480</xdr:rowOff>
    </xdr:to>
    <xdr:pic>
      <xdr:nvPicPr>
        <xdr:cNvPr id="283" name="图片 41" descr="clipboard/drawings/NULL"/>
        <xdr:cNvPicPr>
          <a:picLocks noChangeAspect="1"/>
        </xdr:cNvPicPr>
      </xdr:nvPicPr>
      <xdr:blipFill>
        <a:blip r:embed="rId2" r:link="rId3"/>
        <a:stretch>
          <a:fillRect/>
        </a:stretch>
      </xdr:blipFill>
      <xdr:spPr>
        <a:xfrm>
          <a:off x="14321155" y="3619500"/>
          <a:ext cx="163195" cy="4114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389255</xdr:rowOff>
    </xdr:to>
    <xdr:pic>
      <xdr:nvPicPr>
        <xdr:cNvPr id="284" name="图片 41" descr="clipboard/drawings/NULL"/>
        <xdr:cNvPicPr>
          <a:picLocks noChangeAspect="1"/>
        </xdr:cNvPicPr>
      </xdr:nvPicPr>
      <xdr:blipFill>
        <a:blip r:embed="rId2" r:link="rId3"/>
        <a:stretch>
          <a:fillRect/>
        </a:stretch>
      </xdr:blipFill>
      <xdr:spPr>
        <a:xfrm>
          <a:off x="14321155" y="3619500"/>
          <a:ext cx="161925" cy="3892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427990</xdr:rowOff>
    </xdr:to>
    <xdr:pic>
      <xdr:nvPicPr>
        <xdr:cNvPr id="285" name="图片 284" descr="clipboard/drawings/NULL"/>
        <xdr:cNvPicPr>
          <a:picLocks noChangeAspect="1"/>
        </xdr:cNvPicPr>
      </xdr:nvPicPr>
      <xdr:blipFill>
        <a:blip r:embed="rId2" r:link="rId3"/>
        <a:stretch>
          <a:fillRect/>
        </a:stretch>
      </xdr:blipFill>
      <xdr:spPr>
        <a:xfrm>
          <a:off x="14321155" y="3619500"/>
          <a:ext cx="161925" cy="42799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164465</xdr:rowOff>
    </xdr:to>
    <xdr:pic>
      <xdr:nvPicPr>
        <xdr:cNvPr id="286" name="图片 41" descr="clipboard/drawings/NULL"/>
        <xdr:cNvPicPr>
          <a:picLocks noChangeAspect="1"/>
        </xdr:cNvPicPr>
      </xdr:nvPicPr>
      <xdr:blipFill>
        <a:blip r:embed="rId2" r:link="rId3"/>
        <a:stretch>
          <a:fillRect/>
        </a:stretch>
      </xdr:blipFill>
      <xdr:spPr>
        <a:xfrm>
          <a:off x="14321155" y="3619500"/>
          <a:ext cx="161925" cy="164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180340</xdr:rowOff>
    </xdr:to>
    <xdr:pic>
      <xdr:nvPicPr>
        <xdr:cNvPr id="287" name="图片 41" descr="clipboard/drawings/NULL"/>
        <xdr:cNvPicPr>
          <a:picLocks noChangeAspect="1"/>
        </xdr:cNvPicPr>
      </xdr:nvPicPr>
      <xdr:blipFill>
        <a:blip r:embed="rId2" r:link="rId3"/>
        <a:stretch>
          <a:fillRect/>
        </a:stretch>
      </xdr:blipFill>
      <xdr:spPr>
        <a:xfrm>
          <a:off x="14321155" y="3619500"/>
          <a:ext cx="161925" cy="1803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404495</xdr:rowOff>
    </xdr:to>
    <xdr:pic>
      <xdr:nvPicPr>
        <xdr:cNvPr id="288" name="图片 41" descr="clipboard/drawings/NULL"/>
        <xdr:cNvPicPr>
          <a:picLocks noChangeAspect="1"/>
        </xdr:cNvPicPr>
      </xdr:nvPicPr>
      <xdr:blipFill>
        <a:blip r:embed="rId2" r:link="rId3"/>
        <a:stretch>
          <a:fillRect/>
        </a:stretch>
      </xdr:blipFill>
      <xdr:spPr>
        <a:xfrm>
          <a:off x="14321155" y="3619500"/>
          <a:ext cx="161925" cy="40449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164465</xdr:rowOff>
    </xdr:to>
    <xdr:pic>
      <xdr:nvPicPr>
        <xdr:cNvPr id="289" name="图片 41" descr="clipboard/drawings/NULL"/>
        <xdr:cNvPicPr>
          <a:picLocks noChangeAspect="1"/>
        </xdr:cNvPicPr>
      </xdr:nvPicPr>
      <xdr:blipFill>
        <a:blip r:embed="rId2" r:link="rId3"/>
        <a:stretch>
          <a:fillRect/>
        </a:stretch>
      </xdr:blipFill>
      <xdr:spPr>
        <a:xfrm>
          <a:off x="14321155" y="3619500"/>
          <a:ext cx="161290" cy="16446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180340</xdr:rowOff>
    </xdr:to>
    <xdr:pic>
      <xdr:nvPicPr>
        <xdr:cNvPr id="290" name="图片 41" descr="clipboard/drawings/NULL"/>
        <xdr:cNvPicPr>
          <a:picLocks noChangeAspect="1"/>
        </xdr:cNvPicPr>
      </xdr:nvPicPr>
      <xdr:blipFill>
        <a:blip r:embed="rId2" r:link="rId3"/>
        <a:stretch>
          <a:fillRect/>
        </a:stretch>
      </xdr:blipFill>
      <xdr:spPr>
        <a:xfrm>
          <a:off x="14321155" y="3619500"/>
          <a:ext cx="161290" cy="180340"/>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427990</xdr:rowOff>
    </xdr:to>
    <xdr:pic>
      <xdr:nvPicPr>
        <xdr:cNvPr id="291" name="图片 41" descr="clipboard/drawings/NULL"/>
        <xdr:cNvPicPr>
          <a:picLocks noChangeAspect="1"/>
        </xdr:cNvPicPr>
      </xdr:nvPicPr>
      <xdr:blipFill>
        <a:blip r:embed="rId2" r:link="rId3"/>
        <a:stretch>
          <a:fillRect/>
        </a:stretch>
      </xdr:blipFill>
      <xdr:spPr>
        <a:xfrm>
          <a:off x="14321155" y="3619500"/>
          <a:ext cx="163195" cy="42799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430530</xdr:rowOff>
    </xdr:to>
    <xdr:pic>
      <xdr:nvPicPr>
        <xdr:cNvPr id="292" name="图片 41" descr="clipboard/drawings/NULL"/>
        <xdr:cNvPicPr>
          <a:picLocks noChangeAspect="1"/>
        </xdr:cNvPicPr>
      </xdr:nvPicPr>
      <xdr:blipFill>
        <a:blip r:embed="rId2" r:link="rId3"/>
        <a:stretch>
          <a:fillRect/>
        </a:stretch>
      </xdr:blipFill>
      <xdr:spPr>
        <a:xfrm>
          <a:off x="14321155" y="3619500"/>
          <a:ext cx="161925" cy="43053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160655</xdr:rowOff>
    </xdr:to>
    <xdr:pic>
      <xdr:nvPicPr>
        <xdr:cNvPr id="293" name="图片 41" descr="clipboard/drawings/NULL"/>
        <xdr:cNvPicPr>
          <a:picLocks noChangeAspect="1"/>
        </xdr:cNvPicPr>
      </xdr:nvPicPr>
      <xdr:blipFill>
        <a:blip r:embed="rId2" r:link="rId3"/>
        <a:stretch>
          <a:fillRect/>
        </a:stretch>
      </xdr:blipFill>
      <xdr:spPr>
        <a:xfrm>
          <a:off x="14321155" y="3619500"/>
          <a:ext cx="161925" cy="1606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412115</xdr:rowOff>
    </xdr:to>
    <xdr:pic>
      <xdr:nvPicPr>
        <xdr:cNvPr id="294" name="图片 41" descr="clipboard/drawings/NULL"/>
        <xdr:cNvPicPr>
          <a:picLocks noChangeAspect="1"/>
        </xdr:cNvPicPr>
      </xdr:nvPicPr>
      <xdr:blipFill>
        <a:blip r:embed="rId2" r:link="rId3"/>
        <a:stretch>
          <a:fillRect/>
        </a:stretch>
      </xdr:blipFill>
      <xdr:spPr>
        <a:xfrm>
          <a:off x="14321155" y="3619500"/>
          <a:ext cx="161925" cy="41211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160655</xdr:rowOff>
    </xdr:to>
    <xdr:pic>
      <xdr:nvPicPr>
        <xdr:cNvPr id="295" name="图片 41" descr="clipboard/drawings/NULL"/>
        <xdr:cNvPicPr>
          <a:picLocks noChangeAspect="1"/>
        </xdr:cNvPicPr>
      </xdr:nvPicPr>
      <xdr:blipFill>
        <a:blip r:embed="rId2" r:link="rId3"/>
        <a:stretch>
          <a:fillRect/>
        </a:stretch>
      </xdr:blipFill>
      <xdr:spPr>
        <a:xfrm>
          <a:off x="14321155" y="3619500"/>
          <a:ext cx="161290" cy="16065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430530</xdr:rowOff>
    </xdr:to>
    <xdr:pic>
      <xdr:nvPicPr>
        <xdr:cNvPr id="296" name="图片 41" descr="clipboard/drawings/NULL"/>
        <xdr:cNvPicPr>
          <a:picLocks noChangeAspect="1"/>
        </xdr:cNvPicPr>
      </xdr:nvPicPr>
      <xdr:blipFill>
        <a:blip r:embed="rId2" r:link="rId3"/>
        <a:stretch>
          <a:fillRect/>
        </a:stretch>
      </xdr:blipFill>
      <xdr:spPr>
        <a:xfrm>
          <a:off x="14321155" y="3619500"/>
          <a:ext cx="163195" cy="43053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182880</xdr:rowOff>
    </xdr:to>
    <xdr:pic>
      <xdr:nvPicPr>
        <xdr:cNvPr id="297" name="图片 296" descr="clipboard/drawings/NULL"/>
        <xdr:cNvPicPr>
          <a:picLocks noChangeAspect="1"/>
        </xdr:cNvPicPr>
      </xdr:nvPicPr>
      <xdr:blipFill>
        <a:blip r:embed="rId2" r:link="rId3"/>
        <a:stretch>
          <a:fillRect/>
        </a:stretch>
      </xdr:blipFill>
      <xdr:spPr>
        <a:xfrm>
          <a:off x="14321155" y="3619500"/>
          <a:ext cx="161925" cy="1828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408305</xdr:rowOff>
    </xdr:to>
    <xdr:pic>
      <xdr:nvPicPr>
        <xdr:cNvPr id="298" name="图片 41" descr="clipboard/drawings/NULL"/>
        <xdr:cNvPicPr>
          <a:picLocks noChangeAspect="1"/>
        </xdr:cNvPicPr>
      </xdr:nvPicPr>
      <xdr:blipFill>
        <a:blip r:embed="rId2" r:link="rId3"/>
        <a:stretch>
          <a:fillRect/>
        </a:stretch>
      </xdr:blipFill>
      <xdr:spPr>
        <a:xfrm>
          <a:off x="14321155" y="3619500"/>
          <a:ext cx="161925" cy="40830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408940</xdr:rowOff>
    </xdr:to>
    <xdr:pic>
      <xdr:nvPicPr>
        <xdr:cNvPr id="299" name="图片 41" descr="clipboard/drawings/NULL"/>
        <xdr:cNvPicPr>
          <a:picLocks noChangeAspect="1"/>
        </xdr:cNvPicPr>
      </xdr:nvPicPr>
      <xdr:blipFill>
        <a:blip r:embed="rId2" r:link="rId3"/>
        <a:stretch>
          <a:fillRect/>
        </a:stretch>
      </xdr:blipFill>
      <xdr:spPr>
        <a:xfrm>
          <a:off x="14321155" y="3619500"/>
          <a:ext cx="161925" cy="4089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385445</xdr:rowOff>
    </xdr:to>
    <xdr:pic>
      <xdr:nvPicPr>
        <xdr:cNvPr id="300" name="图片 41" descr="clipboard/drawings/NULL"/>
        <xdr:cNvPicPr>
          <a:picLocks noChangeAspect="1"/>
        </xdr:cNvPicPr>
      </xdr:nvPicPr>
      <xdr:blipFill>
        <a:blip r:embed="rId2" r:link="rId3"/>
        <a:stretch>
          <a:fillRect/>
        </a:stretch>
      </xdr:blipFill>
      <xdr:spPr>
        <a:xfrm>
          <a:off x="14321155" y="3619500"/>
          <a:ext cx="161925" cy="38544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408940</xdr:rowOff>
    </xdr:to>
    <xdr:pic>
      <xdr:nvPicPr>
        <xdr:cNvPr id="301" name="图片 41" descr="clipboard/drawings/NULL"/>
        <xdr:cNvPicPr>
          <a:picLocks noChangeAspect="1"/>
        </xdr:cNvPicPr>
      </xdr:nvPicPr>
      <xdr:blipFill>
        <a:blip r:embed="rId2" r:link="rId3"/>
        <a:stretch>
          <a:fillRect/>
        </a:stretch>
      </xdr:blipFill>
      <xdr:spPr>
        <a:xfrm>
          <a:off x="14321155" y="3619500"/>
          <a:ext cx="163195" cy="4089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411480</xdr:rowOff>
    </xdr:to>
    <xdr:pic>
      <xdr:nvPicPr>
        <xdr:cNvPr id="302" name="图片 41" descr="clipboard/drawings/NULL"/>
        <xdr:cNvPicPr>
          <a:picLocks noChangeAspect="1"/>
        </xdr:cNvPicPr>
      </xdr:nvPicPr>
      <xdr:blipFill>
        <a:blip r:embed="rId2" r:link="rId3"/>
        <a:stretch>
          <a:fillRect/>
        </a:stretch>
      </xdr:blipFill>
      <xdr:spPr>
        <a:xfrm>
          <a:off x="14321155" y="3619500"/>
          <a:ext cx="161925" cy="4114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393065</xdr:rowOff>
    </xdr:to>
    <xdr:pic>
      <xdr:nvPicPr>
        <xdr:cNvPr id="303" name="图片 41" descr="clipboard/drawings/NULL"/>
        <xdr:cNvPicPr>
          <a:picLocks noChangeAspect="1"/>
        </xdr:cNvPicPr>
      </xdr:nvPicPr>
      <xdr:blipFill>
        <a:blip r:embed="rId2" r:link="rId3"/>
        <a:stretch>
          <a:fillRect/>
        </a:stretch>
      </xdr:blipFill>
      <xdr:spPr>
        <a:xfrm>
          <a:off x="14321155" y="3619500"/>
          <a:ext cx="161925" cy="39306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411480</xdr:rowOff>
    </xdr:to>
    <xdr:pic>
      <xdr:nvPicPr>
        <xdr:cNvPr id="304" name="图片 41" descr="clipboard/drawings/NULL"/>
        <xdr:cNvPicPr>
          <a:picLocks noChangeAspect="1"/>
        </xdr:cNvPicPr>
      </xdr:nvPicPr>
      <xdr:blipFill>
        <a:blip r:embed="rId2" r:link="rId3"/>
        <a:stretch>
          <a:fillRect/>
        </a:stretch>
      </xdr:blipFill>
      <xdr:spPr>
        <a:xfrm>
          <a:off x="14321155" y="3619500"/>
          <a:ext cx="163195" cy="4114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389255</xdr:rowOff>
    </xdr:to>
    <xdr:pic>
      <xdr:nvPicPr>
        <xdr:cNvPr id="305" name="图片 41" descr="clipboard/drawings/NULL"/>
        <xdr:cNvPicPr>
          <a:picLocks noChangeAspect="1"/>
        </xdr:cNvPicPr>
      </xdr:nvPicPr>
      <xdr:blipFill>
        <a:blip r:embed="rId2" r:link="rId3"/>
        <a:stretch>
          <a:fillRect/>
        </a:stretch>
      </xdr:blipFill>
      <xdr:spPr>
        <a:xfrm>
          <a:off x="14321155" y="3619500"/>
          <a:ext cx="161925" cy="38925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636905</xdr:rowOff>
    </xdr:to>
    <xdr:pic>
      <xdr:nvPicPr>
        <xdr:cNvPr id="432" name="Picture 22"/>
        <xdr:cNvPicPr>
          <a:picLocks noChangeAspect="1"/>
        </xdr:cNvPicPr>
      </xdr:nvPicPr>
      <xdr:blipFill>
        <a:blip r:embed="rId1"/>
        <a:stretch>
          <a:fillRect/>
        </a:stretch>
      </xdr:blipFill>
      <xdr:spPr>
        <a:xfrm>
          <a:off x="1191895" y="3619500"/>
          <a:ext cx="49530" cy="63690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636905</xdr:rowOff>
    </xdr:to>
    <xdr:pic>
      <xdr:nvPicPr>
        <xdr:cNvPr id="433" name="Picture 626"/>
        <xdr:cNvPicPr>
          <a:picLocks noChangeAspect="1"/>
        </xdr:cNvPicPr>
      </xdr:nvPicPr>
      <xdr:blipFill>
        <a:blip r:embed="rId1"/>
        <a:stretch>
          <a:fillRect/>
        </a:stretch>
      </xdr:blipFill>
      <xdr:spPr>
        <a:xfrm>
          <a:off x="1191895" y="3619500"/>
          <a:ext cx="12700" cy="63690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603250</xdr:rowOff>
    </xdr:to>
    <xdr:pic>
      <xdr:nvPicPr>
        <xdr:cNvPr id="434" name="Picture 22"/>
        <xdr:cNvPicPr>
          <a:picLocks noChangeAspect="1"/>
        </xdr:cNvPicPr>
      </xdr:nvPicPr>
      <xdr:blipFill>
        <a:blip r:embed="rId1"/>
        <a:stretch>
          <a:fillRect/>
        </a:stretch>
      </xdr:blipFill>
      <xdr:spPr>
        <a:xfrm>
          <a:off x="1191895" y="3619500"/>
          <a:ext cx="49530" cy="60325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603250</xdr:rowOff>
    </xdr:to>
    <xdr:pic>
      <xdr:nvPicPr>
        <xdr:cNvPr id="435" name="Picture 626"/>
        <xdr:cNvPicPr>
          <a:picLocks noChangeAspect="1"/>
        </xdr:cNvPicPr>
      </xdr:nvPicPr>
      <xdr:blipFill>
        <a:blip r:embed="rId1"/>
        <a:stretch>
          <a:fillRect/>
        </a:stretch>
      </xdr:blipFill>
      <xdr:spPr>
        <a:xfrm>
          <a:off x="1191895" y="3619500"/>
          <a:ext cx="12700" cy="60325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608965</xdr:rowOff>
    </xdr:to>
    <xdr:pic>
      <xdr:nvPicPr>
        <xdr:cNvPr id="436" name="Picture 22"/>
        <xdr:cNvPicPr>
          <a:picLocks noChangeAspect="1"/>
        </xdr:cNvPicPr>
      </xdr:nvPicPr>
      <xdr:blipFill>
        <a:blip r:embed="rId1"/>
        <a:stretch>
          <a:fillRect/>
        </a:stretch>
      </xdr:blipFill>
      <xdr:spPr>
        <a:xfrm>
          <a:off x="1191895" y="3619500"/>
          <a:ext cx="49530" cy="60896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608965</xdr:rowOff>
    </xdr:to>
    <xdr:pic>
      <xdr:nvPicPr>
        <xdr:cNvPr id="437" name="Picture 626"/>
        <xdr:cNvPicPr>
          <a:picLocks noChangeAspect="1"/>
        </xdr:cNvPicPr>
      </xdr:nvPicPr>
      <xdr:blipFill>
        <a:blip r:embed="rId1"/>
        <a:stretch>
          <a:fillRect/>
        </a:stretch>
      </xdr:blipFill>
      <xdr:spPr>
        <a:xfrm>
          <a:off x="1191895" y="3619500"/>
          <a:ext cx="12700" cy="608965"/>
        </a:xfrm>
        <a:prstGeom prst="rect">
          <a:avLst/>
        </a:prstGeom>
        <a:noFill/>
        <a:ln w="9525">
          <a:noFill/>
        </a:ln>
      </xdr:spPr>
    </xdr:pic>
    <xdr:clientData/>
  </xdr:twoCellAnchor>
  <xdr:twoCellAnchor editAs="oneCell">
    <xdr:from>
      <xdr:col>1</xdr:col>
      <xdr:colOff>561975</xdr:colOff>
      <xdr:row>5</xdr:row>
      <xdr:rowOff>0</xdr:rowOff>
    </xdr:from>
    <xdr:to>
      <xdr:col>1</xdr:col>
      <xdr:colOff>574675</xdr:colOff>
      <xdr:row>5</xdr:row>
      <xdr:rowOff>587375</xdr:rowOff>
    </xdr:to>
    <xdr:pic>
      <xdr:nvPicPr>
        <xdr:cNvPr id="438" name="Picture 626"/>
        <xdr:cNvPicPr>
          <a:picLocks noChangeAspect="1"/>
        </xdr:cNvPicPr>
      </xdr:nvPicPr>
      <xdr:blipFill>
        <a:blip r:embed="rId1"/>
        <a:stretch>
          <a:fillRect/>
        </a:stretch>
      </xdr:blipFill>
      <xdr:spPr>
        <a:xfrm>
          <a:off x="1068070" y="3619500"/>
          <a:ext cx="12700" cy="58737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587375</xdr:rowOff>
    </xdr:to>
    <xdr:pic>
      <xdr:nvPicPr>
        <xdr:cNvPr id="439" name="Picture 22"/>
        <xdr:cNvPicPr>
          <a:picLocks noChangeAspect="1"/>
        </xdr:cNvPicPr>
      </xdr:nvPicPr>
      <xdr:blipFill>
        <a:blip r:embed="rId1"/>
        <a:stretch>
          <a:fillRect/>
        </a:stretch>
      </xdr:blipFill>
      <xdr:spPr>
        <a:xfrm>
          <a:off x="1191895" y="3619500"/>
          <a:ext cx="49530" cy="58737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598805</xdr:rowOff>
    </xdr:to>
    <xdr:pic>
      <xdr:nvPicPr>
        <xdr:cNvPr id="440" name="Picture 22"/>
        <xdr:cNvPicPr>
          <a:picLocks noChangeAspect="1"/>
        </xdr:cNvPicPr>
      </xdr:nvPicPr>
      <xdr:blipFill>
        <a:blip r:embed="rId1"/>
        <a:stretch>
          <a:fillRect/>
        </a:stretch>
      </xdr:blipFill>
      <xdr:spPr>
        <a:xfrm>
          <a:off x="1191895" y="3619500"/>
          <a:ext cx="49530" cy="59880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598805</xdr:rowOff>
    </xdr:to>
    <xdr:pic>
      <xdr:nvPicPr>
        <xdr:cNvPr id="441" name="Picture 626"/>
        <xdr:cNvPicPr>
          <a:picLocks noChangeAspect="1"/>
        </xdr:cNvPicPr>
      </xdr:nvPicPr>
      <xdr:blipFill>
        <a:blip r:embed="rId1"/>
        <a:stretch>
          <a:fillRect/>
        </a:stretch>
      </xdr:blipFill>
      <xdr:spPr>
        <a:xfrm>
          <a:off x="1191895" y="3619500"/>
          <a:ext cx="12700" cy="59880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568325</xdr:rowOff>
    </xdr:to>
    <xdr:pic>
      <xdr:nvPicPr>
        <xdr:cNvPr id="442" name="Picture 22"/>
        <xdr:cNvPicPr>
          <a:picLocks noChangeAspect="1"/>
        </xdr:cNvPicPr>
      </xdr:nvPicPr>
      <xdr:blipFill>
        <a:blip r:embed="rId1"/>
        <a:stretch>
          <a:fillRect/>
        </a:stretch>
      </xdr:blipFill>
      <xdr:spPr>
        <a:xfrm>
          <a:off x="1191895" y="3619500"/>
          <a:ext cx="49530" cy="56832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568325</xdr:rowOff>
    </xdr:to>
    <xdr:pic>
      <xdr:nvPicPr>
        <xdr:cNvPr id="443" name="Picture 626"/>
        <xdr:cNvPicPr>
          <a:picLocks noChangeAspect="1"/>
        </xdr:cNvPicPr>
      </xdr:nvPicPr>
      <xdr:blipFill>
        <a:blip r:embed="rId1"/>
        <a:stretch>
          <a:fillRect/>
        </a:stretch>
      </xdr:blipFill>
      <xdr:spPr>
        <a:xfrm>
          <a:off x="1191895" y="3619500"/>
          <a:ext cx="12700" cy="56832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574040</xdr:rowOff>
    </xdr:to>
    <xdr:pic>
      <xdr:nvPicPr>
        <xdr:cNvPr id="444" name="Picture 22"/>
        <xdr:cNvPicPr>
          <a:picLocks noChangeAspect="1"/>
        </xdr:cNvPicPr>
      </xdr:nvPicPr>
      <xdr:blipFill>
        <a:blip r:embed="rId1"/>
        <a:stretch>
          <a:fillRect/>
        </a:stretch>
      </xdr:blipFill>
      <xdr:spPr>
        <a:xfrm>
          <a:off x="1191895" y="3619500"/>
          <a:ext cx="49530" cy="57404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574040</xdr:rowOff>
    </xdr:to>
    <xdr:pic>
      <xdr:nvPicPr>
        <xdr:cNvPr id="445" name="Picture 626"/>
        <xdr:cNvPicPr>
          <a:picLocks noChangeAspect="1"/>
        </xdr:cNvPicPr>
      </xdr:nvPicPr>
      <xdr:blipFill>
        <a:blip r:embed="rId1"/>
        <a:stretch>
          <a:fillRect/>
        </a:stretch>
      </xdr:blipFill>
      <xdr:spPr>
        <a:xfrm>
          <a:off x="1191895" y="3619500"/>
          <a:ext cx="12700" cy="574040"/>
        </a:xfrm>
        <a:prstGeom prst="rect">
          <a:avLst/>
        </a:prstGeom>
        <a:noFill/>
        <a:ln w="9525">
          <a:noFill/>
        </a:ln>
      </xdr:spPr>
    </xdr:pic>
    <xdr:clientData/>
  </xdr:twoCellAnchor>
  <xdr:twoCellAnchor editAs="oneCell">
    <xdr:from>
      <xdr:col>1</xdr:col>
      <xdr:colOff>561975</xdr:colOff>
      <xdr:row>5</xdr:row>
      <xdr:rowOff>0</xdr:rowOff>
    </xdr:from>
    <xdr:to>
      <xdr:col>1</xdr:col>
      <xdr:colOff>574675</xdr:colOff>
      <xdr:row>5</xdr:row>
      <xdr:rowOff>549275</xdr:rowOff>
    </xdr:to>
    <xdr:pic>
      <xdr:nvPicPr>
        <xdr:cNvPr id="446" name="Picture 626"/>
        <xdr:cNvPicPr>
          <a:picLocks noChangeAspect="1"/>
        </xdr:cNvPicPr>
      </xdr:nvPicPr>
      <xdr:blipFill>
        <a:blip r:embed="rId1"/>
        <a:stretch>
          <a:fillRect/>
        </a:stretch>
      </xdr:blipFill>
      <xdr:spPr>
        <a:xfrm>
          <a:off x="1068070" y="3619500"/>
          <a:ext cx="12700" cy="54927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549275</xdr:rowOff>
    </xdr:to>
    <xdr:pic>
      <xdr:nvPicPr>
        <xdr:cNvPr id="447" name="Picture 22"/>
        <xdr:cNvPicPr>
          <a:picLocks noChangeAspect="1"/>
        </xdr:cNvPicPr>
      </xdr:nvPicPr>
      <xdr:blipFill>
        <a:blip r:embed="rId1"/>
        <a:stretch>
          <a:fillRect/>
        </a:stretch>
      </xdr:blipFill>
      <xdr:spPr>
        <a:xfrm>
          <a:off x="1191895" y="3619500"/>
          <a:ext cx="49530" cy="54927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640080</xdr:rowOff>
    </xdr:to>
    <xdr:pic>
      <xdr:nvPicPr>
        <xdr:cNvPr id="448" name="Picture 22"/>
        <xdr:cNvPicPr>
          <a:picLocks noChangeAspect="1"/>
        </xdr:cNvPicPr>
      </xdr:nvPicPr>
      <xdr:blipFill>
        <a:blip r:embed="rId1"/>
        <a:stretch>
          <a:fillRect/>
        </a:stretch>
      </xdr:blipFill>
      <xdr:spPr>
        <a:xfrm>
          <a:off x="1191895" y="3619500"/>
          <a:ext cx="49530" cy="64008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640080</xdr:rowOff>
    </xdr:to>
    <xdr:pic>
      <xdr:nvPicPr>
        <xdr:cNvPr id="449" name="Picture 626"/>
        <xdr:cNvPicPr>
          <a:picLocks noChangeAspect="1"/>
        </xdr:cNvPicPr>
      </xdr:nvPicPr>
      <xdr:blipFill>
        <a:blip r:embed="rId1"/>
        <a:stretch>
          <a:fillRect/>
        </a:stretch>
      </xdr:blipFill>
      <xdr:spPr>
        <a:xfrm>
          <a:off x="1191895" y="3619500"/>
          <a:ext cx="12700" cy="64008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659130</xdr:rowOff>
    </xdr:to>
    <xdr:pic>
      <xdr:nvPicPr>
        <xdr:cNvPr id="450" name="Picture 22"/>
        <xdr:cNvPicPr>
          <a:picLocks noChangeAspect="1"/>
        </xdr:cNvPicPr>
      </xdr:nvPicPr>
      <xdr:blipFill>
        <a:blip r:embed="rId1"/>
        <a:stretch>
          <a:fillRect/>
        </a:stretch>
      </xdr:blipFill>
      <xdr:spPr>
        <a:xfrm>
          <a:off x="1191895" y="3619500"/>
          <a:ext cx="49530" cy="65913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659130</xdr:rowOff>
    </xdr:to>
    <xdr:pic>
      <xdr:nvPicPr>
        <xdr:cNvPr id="451" name="Picture 626"/>
        <xdr:cNvPicPr>
          <a:picLocks noChangeAspect="1"/>
        </xdr:cNvPicPr>
      </xdr:nvPicPr>
      <xdr:blipFill>
        <a:blip r:embed="rId1"/>
        <a:stretch>
          <a:fillRect/>
        </a:stretch>
      </xdr:blipFill>
      <xdr:spPr>
        <a:xfrm>
          <a:off x="1191895" y="3619500"/>
          <a:ext cx="12700" cy="65913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612140</xdr:rowOff>
    </xdr:to>
    <xdr:pic>
      <xdr:nvPicPr>
        <xdr:cNvPr id="452" name="Picture 22"/>
        <xdr:cNvPicPr>
          <a:picLocks noChangeAspect="1"/>
        </xdr:cNvPicPr>
      </xdr:nvPicPr>
      <xdr:blipFill>
        <a:blip r:embed="rId1"/>
        <a:stretch>
          <a:fillRect/>
        </a:stretch>
      </xdr:blipFill>
      <xdr:spPr>
        <a:xfrm>
          <a:off x="1191895" y="3619500"/>
          <a:ext cx="49530" cy="61214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612140</xdr:rowOff>
    </xdr:to>
    <xdr:pic>
      <xdr:nvPicPr>
        <xdr:cNvPr id="453" name="Picture 626"/>
        <xdr:cNvPicPr>
          <a:picLocks noChangeAspect="1"/>
        </xdr:cNvPicPr>
      </xdr:nvPicPr>
      <xdr:blipFill>
        <a:blip r:embed="rId1"/>
        <a:stretch>
          <a:fillRect/>
        </a:stretch>
      </xdr:blipFill>
      <xdr:spPr>
        <a:xfrm>
          <a:off x="1191895" y="3619500"/>
          <a:ext cx="12700" cy="612140"/>
        </a:xfrm>
        <a:prstGeom prst="rect">
          <a:avLst/>
        </a:prstGeom>
        <a:noFill/>
        <a:ln w="9525">
          <a:noFill/>
        </a:ln>
      </xdr:spPr>
    </xdr:pic>
    <xdr:clientData/>
  </xdr:twoCellAnchor>
  <xdr:twoCellAnchor editAs="oneCell">
    <xdr:from>
      <xdr:col>1</xdr:col>
      <xdr:colOff>561975</xdr:colOff>
      <xdr:row>5</xdr:row>
      <xdr:rowOff>0</xdr:rowOff>
    </xdr:from>
    <xdr:to>
      <xdr:col>1</xdr:col>
      <xdr:colOff>574675</xdr:colOff>
      <xdr:row>5</xdr:row>
      <xdr:rowOff>641985</xdr:rowOff>
    </xdr:to>
    <xdr:pic>
      <xdr:nvPicPr>
        <xdr:cNvPr id="454" name="Picture 626"/>
        <xdr:cNvPicPr>
          <a:picLocks noChangeAspect="1"/>
        </xdr:cNvPicPr>
      </xdr:nvPicPr>
      <xdr:blipFill>
        <a:blip r:embed="rId1"/>
        <a:stretch>
          <a:fillRect/>
        </a:stretch>
      </xdr:blipFill>
      <xdr:spPr>
        <a:xfrm>
          <a:off x="1068070" y="3619500"/>
          <a:ext cx="12700" cy="64198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641985</xdr:rowOff>
    </xdr:to>
    <xdr:pic>
      <xdr:nvPicPr>
        <xdr:cNvPr id="455" name="Picture 22"/>
        <xdr:cNvPicPr>
          <a:picLocks noChangeAspect="1"/>
        </xdr:cNvPicPr>
      </xdr:nvPicPr>
      <xdr:blipFill>
        <a:blip r:embed="rId1"/>
        <a:stretch>
          <a:fillRect/>
        </a:stretch>
      </xdr:blipFill>
      <xdr:spPr>
        <a:xfrm>
          <a:off x="1191895" y="3619500"/>
          <a:ext cx="49530" cy="64198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656590</xdr:rowOff>
    </xdr:to>
    <xdr:pic>
      <xdr:nvPicPr>
        <xdr:cNvPr id="456" name="Picture 22"/>
        <xdr:cNvPicPr>
          <a:picLocks noChangeAspect="1"/>
        </xdr:cNvPicPr>
      </xdr:nvPicPr>
      <xdr:blipFill>
        <a:blip r:embed="rId1"/>
        <a:stretch>
          <a:fillRect/>
        </a:stretch>
      </xdr:blipFill>
      <xdr:spPr>
        <a:xfrm>
          <a:off x="1191895" y="3619500"/>
          <a:ext cx="49530" cy="65659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656590</xdr:rowOff>
    </xdr:to>
    <xdr:pic>
      <xdr:nvPicPr>
        <xdr:cNvPr id="457" name="Picture 626"/>
        <xdr:cNvPicPr>
          <a:picLocks noChangeAspect="1"/>
        </xdr:cNvPicPr>
      </xdr:nvPicPr>
      <xdr:blipFill>
        <a:blip r:embed="rId1"/>
        <a:stretch>
          <a:fillRect/>
        </a:stretch>
      </xdr:blipFill>
      <xdr:spPr>
        <a:xfrm>
          <a:off x="1191895" y="3619500"/>
          <a:ext cx="12700" cy="65659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622935</xdr:rowOff>
    </xdr:to>
    <xdr:pic>
      <xdr:nvPicPr>
        <xdr:cNvPr id="458" name="Picture 22"/>
        <xdr:cNvPicPr>
          <a:picLocks noChangeAspect="1"/>
        </xdr:cNvPicPr>
      </xdr:nvPicPr>
      <xdr:blipFill>
        <a:blip r:embed="rId1"/>
        <a:stretch>
          <a:fillRect/>
        </a:stretch>
      </xdr:blipFill>
      <xdr:spPr>
        <a:xfrm>
          <a:off x="1191895" y="3619500"/>
          <a:ext cx="49530" cy="62293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622935</xdr:rowOff>
    </xdr:to>
    <xdr:pic>
      <xdr:nvPicPr>
        <xdr:cNvPr id="459" name="Picture 626"/>
        <xdr:cNvPicPr>
          <a:picLocks noChangeAspect="1"/>
        </xdr:cNvPicPr>
      </xdr:nvPicPr>
      <xdr:blipFill>
        <a:blip r:embed="rId1"/>
        <a:stretch>
          <a:fillRect/>
        </a:stretch>
      </xdr:blipFill>
      <xdr:spPr>
        <a:xfrm>
          <a:off x="1191895" y="3619500"/>
          <a:ext cx="12700" cy="62293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628650</xdr:rowOff>
    </xdr:to>
    <xdr:pic>
      <xdr:nvPicPr>
        <xdr:cNvPr id="460" name="Picture 22"/>
        <xdr:cNvPicPr>
          <a:picLocks noChangeAspect="1"/>
        </xdr:cNvPicPr>
      </xdr:nvPicPr>
      <xdr:blipFill>
        <a:blip r:embed="rId1"/>
        <a:stretch>
          <a:fillRect/>
        </a:stretch>
      </xdr:blipFill>
      <xdr:spPr>
        <a:xfrm>
          <a:off x="1191895" y="3619500"/>
          <a:ext cx="49530" cy="62865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628650</xdr:rowOff>
    </xdr:to>
    <xdr:pic>
      <xdr:nvPicPr>
        <xdr:cNvPr id="461" name="Picture 626"/>
        <xdr:cNvPicPr>
          <a:picLocks noChangeAspect="1"/>
        </xdr:cNvPicPr>
      </xdr:nvPicPr>
      <xdr:blipFill>
        <a:blip r:embed="rId1"/>
        <a:stretch>
          <a:fillRect/>
        </a:stretch>
      </xdr:blipFill>
      <xdr:spPr>
        <a:xfrm>
          <a:off x="1191895" y="3619500"/>
          <a:ext cx="12700" cy="628650"/>
        </a:xfrm>
        <a:prstGeom prst="rect">
          <a:avLst/>
        </a:prstGeom>
        <a:noFill/>
        <a:ln w="9525">
          <a:noFill/>
        </a:ln>
      </xdr:spPr>
    </xdr:pic>
    <xdr:clientData/>
  </xdr:twoCellAnchor>
  <xdr:twoCellAnchor editAs="oneCell">
    <xdr:from>
      <xdr:col>1</xdr:col>
      <xdr:colOff>561975</xdr:colOff>
      <xdr:row>5</xdr:row>
      <xdr:rowOff>0</xdr:rowOff>
    </xdr:from>
    <xdr:to>
      <xdr:col>1</xdr:col>
      <xdr:colOff>574675</xdr:colOff>
      <xdr:row>5</xdr:row>
      <xdr:rowOff>603885</xdr:rowOff>
    </xdr:to>
    <xdr:pic>
      <xdr:nvPicPr>
        <xdr:cNvPr id="462" name="Picture 626"/>
        <xdr:cNvPicPr>
          <a:picLocks noChangeAspect="1"/>
        </xdr:cNvPicPr>
      </xdr:nvPicPr>
      <xdr:blipFill>
        <a:blip r:embed="rId1"/>
        <a:stretch>
          <a:fillRect/>
        </a:stretch>
      </xdr:blipFill>
      <xdr:spPr>
        <a:xfrm>
          <a:off x="1068070" y="3619500"/>
          <a:ext cx="12700" cy="60388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603885</xdr:rowOff>
    </xdr:to>
    <xdr:pic>
      <xdr:nvPicPr>
        <xdr:cNvPr id="463" name="Picture 22"/>
        <xdr:cNvPicPr>
          <a:picLocks noChangeAspect="1"/>
        </xdr:cNvPicPr>
      </xdr:nvPicPr>
      <xdr:blipFill>
        <a:blip r:embed="rId1"/>
        <a:stretch>
          <a:fillRect/>
        </a:stretch>
      </xdr:blipFill>
      <xdr:spPr>
        <a:xfrm>
          <a:off x="1191895" y="3619500"/>
          <a:ext cx="49530" cy="60388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714375</xdr:rowOff>
    </xdr:to>
    <xdr:pic>
      <xdr:nvPicPr>
        <xdr:cNvPr id="464" name="Picture 22"/>
        <xdr:cNvPicPr>
          <a:picLocks noChangeAspect="1"/>
        </xdr:cNvPicPr>
      </xdr:nvPicPr>
      <xdr:blipFill>
        <a:blip r:embed="rId1"/>
        <a:stretch>
          <a:fillRect/>
        </a:stretch>
      </xdr:blipFill>
      <xdr:spPr>
        <a:xfrm>
          <a:off x="1191895" y="3619500"/>
          <a:ext cx="49530" cy="71437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714375</xdr:rowOff>
    </xdr:to>
    <xdr:pic>
      <xdr:nvPicPr>
        <xdr:cNvPr id="465" name="Picture 626"/>
        <xdr:cNvPicPr>
          <a:picLocks noChangeAspect="1"/>
        </xdr:cNvPicPr>
      </xdr:nvPicPr>
      <xdr:blipFill>
        <a:blip r:embed="rId1"/>
        <a:stretch>
          <a:fillRect/>
        </a:stretch>
      </xdr:blipFill>
      <xdr:spPr>
        <a:xfrm>
          <a:off x="1191895" y="3619500"/>
          <a:ext cx="12700" cy="714375"/>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657860</xdr:rowOff>
    </xdr:to>
    <xdr:pic>
      <xdr:nvPicPr>
        <xdr:cNvPr id="466" name="Picture 22"/>
        <xdr:cNvPicPr>
          <a:picLocks noChangeAspect="1"/>
        </xdr:cNvPicPr>
      </xdr:nvPicPr>
      <xdr:blipFill>
        <a:blip r:embed="rId1"/>
        <a:stretch>
          <a:fillRect/>
        </a:stretch>
      </xdr:blipFill>
      <xdr:spPr>
        <a:xfrm>
          <a:off x="1191895" y="3619500"/>
          <a:ext cx="49530" cy="65786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657860</xdr:rowOff>
    </xdr:to>
    <xdr:pic>
      <xdr:nvPicPr>
        <xdr:cNvPr id="467" name="Picture 626"/>
        <xdr:cNvPicPr>
          <a:picLocks noChangeAspect="1"/>
        </xdr:cNvPicPr>
      </xdr:nvPicPr>
      <xdr:blipFill>
        <a:blip r:embed="rId1"/>
        <a:stretch>
          <a:fillRect/>
        </a:stretch>
      </xdr:blipFill>
      <xdr:spPr>
        <a:xfrm>
          <a:off x="1191895" y="3619500"/>
          <a:ext cx="12700" cy="65786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663575</xdr:rowOff>
    </xdr:to>
    <xdr:pic>
      <xdr:nvPicPr>
        <xdr:cNvPr id="468" name="Picture 22"/>
        <xdr:cNvPicPr>
          <a:picLocks noChangeAspect="1"/>
        </xdr:cNvPicPr>
      </xdr:nvPicPr>
      <xdr:blipFill>
        <a:blip r:embed="rId1"/>
        <a:stretch>
          <a:fillRect/>
        </a:stretch>
      </xdr:blipFill>
      <xdr:spPr>
        <a:xfrm>
          <a:off x="1191895" y="3619500"/>
          <a:ext cx="49530" cy="663575"/>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663575</xdr:rowOff>
    </xdr:to>
    <xdr:pic>
      <xdr:nvPicPr>
        <xdr:cNvPr id="469" name="Picture 626"/>
        <xdr:cNvPicPr>
          <a:picLocks noChangeAspect="1"/>
        </xdr:cNvPicPr>
      </xdr:nvPicPr>
      <xdr:blipFill>
        <a:blip r:embed="rId1"/>
        <a:stretch>
          <a:fillRect/>
        </a:stretch>
      </xdr:blipFill>
      <xdr:spPr>
        <a:xfrm>
          <a:off x="1191895" y="3619500"/>
          <a:ext cx="12700" cy="663575"/>
        </a:xfrm>
        <a:prstGeom prst="rect">
          <a:avLst/>
        </a:prstGeom>
        <a:noFill/>
        <a:ln w="9525">
          <a:noFill/>
        </a:ln>
      </xdr:spPr>
    </xdr:pic>
    <xdr:clientData/>
  </xdr:twoCellAnchor>
  <xdr:twoCellAnchor editAs="oneCell">
    <xdr:from>
      <xdr:col>1</xdr:col>
      <xdr:colOff>561975</xdr:colOff>
      <xdr:row>5</xdr:row>
      <xdr:rowOff>0</xdr:rowOff>
    </xdr:from>
    <xdr:to>
      <xdr:col>1</xdr:col>
      <xdr:colOff>574675</xdr:colOff>
      <xdr:row>5</xdr:row>
      <xdr:rowOff>638810</xdr:rowOff>
    </xdr:to>
    <xdr:pic>
      <xdr:nvPicPr>
        <xdr:cNvPr id="470" name="Picture 626"/>
        <xdr:cNvPicPr>
          <a:picLocks noChangeAspect="1"/>
        </xdr:cNvPicPr>
      </xdr:nvPicPr>
      <xdr:blipFill>
        <a:blip r:embed="rId1"/>
        <a:stretch>
          <a:fillRect/>
        </a:stretch>
      </xdr:blipFill>
      <xdr:spPr>
        <a:xfrm>
          <a:off x="1068070" y="3619500"/>
          <a:ext cx="12700" cy="63881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638810</xdr:rowOff>
    </xdr:to>
    <xdr:pic>
      <xdr:nvPicPr>
        <xdr:cNvPr id="471" name="Picture 22"/>
        <xdr:cNvPicPr>
          <a:picLocks noChangeAspect="1"/>
        </xdr:cNvPicPr>
      </xdr:nvPicPr>
      <xdr:blipFill>
        <a:blip r:embed="rId1"/>
        <a:stretch>
          <a:fillRect/>
        </a:stretch>
      </xdr:blipFill>
      <xdr:spPr>
        <a:xfrm>
          <a:off x="1191895" y="3619500"/>
          <a:ext cx="49530" cy="638810"/>
        </a:xfrm>
        <a:prstGeom prst="rect">
          <a:avLst/>
        </a:prstGeom>
        <a:noFill/>
        <a:ln w="9525">
          <a:noFill/>
        </a:ln>
      </xdr:spPr>
    </xdr:pic>
    <xdr:clientData/>
  </xdr:twoCellAnchor>
  <xdr:twoCellAnchor editAs="oneCell">
    <xdr:from>
      <xdr:col>1</xdr:col>
      <xdr:colOff>685800</xdr:colOff>
      <xdr:row>5</xdr:row>
      <xdr:rowOff>0</xdr:rowOff>
    </xdr:from>
    <xdr:to>
      <xdr:col>1</xdr:col>
      <xdr:colOff>735330</xdr:colOff>
      <xdr:row>5</xdr:row>
      <xdr:rowOff>471170</xdr:rowOff>
    </xdr:to>
    <xdr:pic>
      <xdr:nvPicPr>
        <xdr:cNvPr id="472" name="Picture 22"/>
        <xdr:cNvPicPr>
          <a:picLocks noChangeAspect="1"/>
        </xdr:cNvPicPr>
      </xdr:nvPicPr>
      <xdr:blipFill>
        <a:blip r:embed="rId1"/>
        <a:stretch>
          <a:fillRect/>
        </a:stretch>
      </xdr:blipFill>
      <xdr:spPr>
        <a:xfrm>
          <a:off x="1191895" y="3619500"/>
          <a:ext cx="49530" cy="471170"/>
        </a:xfrm>
        <a:prstGeom prst="rect">
          <a:avLst/>
        </a:prstGeom>
        <a:noFill/>
        <a:ln w="9525">
          <a:noFill/>
        </a:ln>
      </xdr:spPr>
    </xdr:pic>
    <xdr:clientData/>
  </xdr:twoCellAnchor>
  <xdr:twoCellAnchor editAs="oneCell">
    <xdr:from>
      <xdr:col>1</xdr:col>
      <xdr:colOff>685800</xdr:colOff>
      <xdr:row>5</xdr:row>
      <xdr:rowOff>0</xdr:rowOff>
    </xdr:from>
    <xdr:to>
      <xdr:col>1</xdr:col>
      <xdr:colOff>698500</xdr:colOff>
      <xdr:row>5</xdr:row>
      <xdr:rowOff>471170</xdr:rowOff>
    </xdr:to>
    <xdr:pic>
      <xdr:nvPicPr>
        <xdr:cNvPr id="473" name="Picture 626"/>
        <xdr:cNvPicPr>
          <a:picLocks noChangeAspect="1"/>
        </xdr:cNvPicPr>
      </xdr:nvPicPr>
      <xdr:blipFill>
        <a:blip r:embed="rId1"/>
        <a:stretch>
          <a:fillRect/>
        </a:stretch>
      </xdr:blipFill>
      <xdr:spPr>
        <a:xfrm>
          <a:off x="1191895" y="3619500"/>
          <a:ext cx="12700" cy="471170"/>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1356995</xdr:rowOff>
    </xdr:to>
    <xdr:pic>
      <xdr:nvPicPr>
        <xdr:cNvPr id="474" name="图片 118"/>
        <xdr:cNvPicPr/>
      </xdr:nvPicPr>
      <xdr:blipFill>
        <a:blip r:embed="rId4"/>
        <a:stretch>
          <a:fillRect/>
        </a:stretch>
      </xdr:blipFill>
      <xdr:spPr>
        <a:xfrm>
          <a:off x="4145915" y="3619500"/>
          <a:ext cx="99060" cy="1356995"/>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1344930</xdr:rowOff>
    </xdr:to>
    <xdr:pic>
      <xdr:nvPicPr>
        <xdr:cNvPr id="475" name="图片 118"/>
        <xdr:cNvPicPr/>
      </xdr:nvPicPr>
      <xdr:blipFill>
        <a:blip r:embed="rId4"/>
        <a:stretch>
          <a:fillRect/>
        </a:stretch>
      </xdr:blipFill>
      <xdr:spPr>
        <a:xfrm>
          <a:off x="4145915" y="3619500"/>
          <a:ext cx="99060" cy="1344930"/>
        </a:xfrm>
        <a:prstGeom prst="rect">
          <a:avLst/>
        </a:prstGeom>
        <a:noFill/>
        <a:ln w="9525">
          <a:noFill/>
        </a:ln>
      </xdr:spPr>
    </xdr:pic>
    <xdr:clientData/>
  </xdr:twoCellAnchor>
  <xdr:twoCellAnchor editAs="oneCell">
    <xdr:from>
      <xdr:col>3</xdr:col>
      <xdr:colOff>41275</xdr:colOff>
      <xdr:row>5</xdr:row>
      <xdr:rowOff>0</xdr:rowOff>
    </xdr:from>
    <xdr:to>
      <xdr:col>3</xdr:col>
      <xdr:colOff>139700</xdr:colOff>
      <xdr:row>5</xdr:row>
      <xdr:rowOff>1356360</xdr:rowOff>
    </xdr:to>
    <xdr:pic>
      <xdr:nvPicPr>
        <xdr:cNvPr id="476" name="图片 118"/>
        <xdr:cNvPicPr/>
      </xdr:nvPicPr>
      <xdr:blipFill>
        <a:blip r:embed="rId4" cstate="print"/>
        <a:stretch>
          <a:fillRect/>
        </a:stretch>
      </xdr:blipFill>
      <xdr:spPr>
        <a:xfrm>
          <a:off x="4145915" y="3619500"/>
          <a:ext cx="98425" cy="1356360"/>
        </a:xfrm>
        <a:prstGeom prst="rect">
          <a:avLst/>
        </a:prstGeom>
        <a:noFill/>
        <a:ln w="9525" cap="flat" cmpd="sng">
          <a:noFill/>
          <a:prstDash val="solid"/>
          <a:round/>
        </a:ln>
      </xdr:spPr>
    </xdr:pic>
    <xdr:clientData/>
  </xdr:twoCellAnchor>
  <xdr:twoCellAnchor editAs="oneCell">
    <xdr:from>
      <xdr:col>3</xdr:col>
      <xdr:colOff>41275</xdr:colOff>
      <xdr:row>5</xdr:row>
      <xdr:rowOff>0</xdr:rowOff>
    </xdr:from>
    <xdr:to>
      <xdr:col>3</xdr:col>
      <xdr:colOff>139700</xdr:colOff>
      <xdr:row>5</xdr:row>
      <xdr:rowOff>1343660</xdr:rowOff>
    </xdr:to>
    <xdr:pic>
      <xdr:nvPicPr>
        <xdr:cNvPr id="477" name="图片 118"/>
        <xdr:cNvPicPr/>
      </xdr:nvPicPr>
      <xdr:blipFill>
        <a:blip r:embed="rId4" cstate="print"/>
        <a:stretch>
          <a:fillRect/>
        </a:stretch>
      </xdr:blipFill>
      <xdr:spPr>
        <a:xfrm>
          <a:off x="4145915" y="3619500"/>
          <a:ext cx="98425" cy="1343660"/>
        </a:xfrm>
        <a:prstGeom prst="rect">
          <a:avLst/>
        </a:prstGeom>
        <a:noFill/>
        <a:ln w="9525" cap="flat" cmpd="sng">
          <a:noFill/>
          <a:prstDash val="solid"/>
          <a:round/>
        </a:ln>
      </xdr:spPr>
    </xdr:pic>
    <xdr:clientData/>
  </xdr:twoCellAnchor>
  <xdr:twoCellAnchor editAs="oneCell">
    <xdr:from>
      <xdr:col>3</xdr:col>
      <xdr:colOff>41275</xdr:colOff>
      <xdr:row>5</xdr:row>
      <xdr:rowOff>0</xdr:rowOff>
    </xdr:from>
    <xdr:to>
      <xdr:col>3</xdr:col>
      <xdr:colOff>140335</xdr:colOff>
      <xdr:row>5</xdr:row>
      <xdr:rowOff>1356360</xdr:rowOff>
    </xdr:to>
    <xdr:pic>
      <xdr:nvPicPr>
        <xdr:cNvPr id="478" name="图片 118"/>
        <xdr:cNvPicPr/>
      </xdr:nvPicPr>
      <xdr:blipFill>
        <a:blip r:embed="rId4"/>
        <a:stretch>
          <a:fillRect/>
        </a:stretch>
      </xdr:blipFill>
      <xdr:spPr>
        <a:xfrm>
          <a:off x="4145915" y="3619500"/>
          <a:ext cx="99060" cy="1356360"/>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1344295</xdr:rowOff>
    </xdr:to>
    <xdr:pic>
      <xdr:nvPicPr>
        <xdr:cNvPr id="479" name="图片 118"/>
        <xdr:cNvPicPr/>
      </xdr:nvPicPr>
      <xdr:blipFill>
        <a:blip r:embed="rId4"/>
        <a:stretch>
          <a:fillRect/>
        </a:stretch>
      </xdr:blipFill>
      <xdr:spPr>
        <a:xfrm>
          <a:off x="4145915" y="3619500"/>
          <a:ext cx="99060" cy="1344295"/>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1345565</xdr:rowOff>
    </xdr:to>
    <xdr:pic>
      <xdr:nvPicPr>
        <xdr:cNvPr id="480" name="图片 118"/>
        <xdr:cNvPicPr/>
      </xdr:nvPicPr>
      <xdr:blipFill>
        <a:blip r:embed="rId4"/>
        <a:stretch>
          <a:fillRect/>
        </a:stretch>
      </xdr:blipFill>
      <xdr:spPr>
        <a:xfrm>
          <a:off x="4145915" y="3619500"/>
          <a:ext cx="99060" cy="1345565"/>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1376045</xdr:rowOff>
    </xdr:to>
    <xdr:pic>
      <xdr:nvPicPr>
        <xdr:cNvPr id="481" name="图片 118"/>
        <xdr:cNvPicPr/>
      </xdr:nvPicPr>
      <xdr:blipFill>
        <a:blip r:embed="rId4"/>
        <a:stretch>
          <a:fillRect/>
        </a:stretch>
      </xdr:blipFill>
      <xdr:spPr>
        <a:xfrm>
          <a:off x="4145915" y="3619500"/>
          <a:ext cx="99060" cy="1376045"/>
        </a:xfrm>
        <a:prstGeom prst="rect">
          <a:avLst/>
        </a:prstGeom>
        <a:noFill/>
        <a:ln w="9525">
          <a:noFill/>
        </a:ln>
      </xdr:spPr>
    </xdr:pic>
    <xdr:clientData/>
  </xdr:twoCellAnchor>
  <xdr:twoCellAnchor editAs="oneCell">
    <xdr:from>
      <xdr:col>3</xdr:col>
      <xdr:colOff>41275</xdr:colOff>
      <xdr:row>5</xdr:row>
      <xdr:rowOff>0</xdr:rowOff>
    </xdr:from>
    <xdr:to>
      <xdr:col>3</xdr:col>
      <xdr:colOff>140335</xdr:colOff>
      <xdr:row>5</xdr:row>
      <xdr:rowOff>1363980</xdr:rowOff>
    </xdr:to>
    <xdr:pic>
      <xdr:nvPicPr>
        <xdr:cNvPr id="482" name="图片 118"/>
        <xdr:cNvPicPr/>
      </xdr:nvPicPr>
      <xdr:blipFill>
        <a:blip r:embed="rId4"/>
        <a:stretch>
          <a:fillRect/>
        </a:stretch>
      </xdr:blipFill>
      <xdr:spPr>
        <a:xfrm>
          <a:off x="4145915" y="3619500"/>
          <a:ext cx="99060" cy="1363980"/>
        </a:xfrm>
        <a:prstGeom prst="rect">
          <a:avLst/>
        </a:prstGeom>
        <a:noFill/>
        <a:ln w="9525">
          <a:noFill/>
        </a:ln>
      </xdr:spPr>
    </xdr:pic>
    <xdr:clientData/>
  </xdr:twoCellAnchor>
  <xdr:twoCellAnchor editAs="oneCell">
    <xdr:from>
      <xdr:col>3</xdr:col>
      <xdr:colOff>41275</xdr:colOff>
      <xdr:row>5</xdr:row>
      <xdr:rowOff>0</xdr:rowOff>
    </xdr:from>
    <xdr:to>
      <xdr:col>3</xdr:col>
      <xdr:colOff>139065</xdr:colOff>
      <xdr:row>5</xdr:row>
      <xdr:rowOff>1355725</xdr:rowOff>
    </xdr:to>
    <xdr:pic>
      <xdr:nvPicPr>
        <xdr:cNvPr id="483" name="图片 118"/>
        <xdr:cNvPicPr/>
      </xdr:nvPicPr>
      <xdr:blipFill>
        <a:blip r:embed="rId4"/>
        <a:stretch>
          <a:fillRect/>
        </a:stretch>
      </xdr:blipFill>
      <xdr:spPr>
        <a:xfrm>
          <a:off x="4145915" y="3619500"/>
          <a:ext cx="97790" cy="1355725"/>
        </a:xfrm>
        <a:prstGeom prst="rect">
          <a:avLst/>
        </a:prstGeom>
        <a:noFill/>
        <a:ln w="9525">
          <a:noFill/>
        </a:ln>
      </xdr:spPr>
    </xdr:pic>
    <xdr:clientData/>
  </xdr:twoCellAnchor>
  <xdr:twoCellAnchor editAs="oneCell">
    <xdr:from>
      <xdr:col>3</xdr:col>
      <xdr:colOff>41275</xdr:colOff>
      <xdr:row>5</xdr:row>
      <xdr:rowOff>0</xdr:rowOff>
    </xdr:from>
    <xdr:to>
      <xdr:col>3</xdr:col>
      <xdr:colOff>139065</xdr:colOff>
      <xdr:row>5</xdr:row>
      <xdr:rowOff>1343660</xdr:rowOff>
    </xdr:to>
    <xdr:pic>
      <xdr:nvPicPr>
        <xdr:cNvPr id="484" name="图片 118"/>
        <xdr:cNvPicPr/>
      </xdr:nvPicPr>
      <xdr:blipFill>
        <a:blip r:embed="rId4"/>
        <a:stretch>
          <a:fillRect/>
        </a:stretch>
      </xdr:blipFill>
      <xdr:spPr>
        <a:xfrm>
          <a:off x="4145915" y="3619500"/>
          <a:ext cx="97790" cy="1343660"/>
        </a:xfrm>
        <a:prstGeom prst="rect">
          <a:avLst/>
        </a:prstGeom>
        <a:noFill/>
        <a:ln w="9525">
          <a:noFill/>
        </a:ln>
      </xdr:spPr>
    </xdr:pic>
    <xdr:clientData/>
  </xdr:twoCellAnchor>
  <xdr:twoCellAnchor editAs="oneCell">
    <xdr:from>
      <xdr:col>3</xdr:col>
      <xdr:colOff>41275</xdr:colOff>
      <xdr:row>5</xdr:row>
      <xdr:rowOff>0</xdr:rowOff>
    </xdr:from>
    <xdr:to>
      <xdr:col>3</xdr:col>
      <xdr:colOff>139065</xdr:colOff>
      <xdr:row>5</xdr:row>
      <xdr:rowOff>1346835</xdr:rowOff>
    </xdr:to>
    <xdr:pic>
      <xdr:nvPicPr>
        <xdr:cNvPr id="485" name="图片 118"/>
        <xdr:cNvPicPr/>
      </xdr:nvPicPr>
      <xdr:blipFill>
        <a:blip r:embed="rId4"/>
        <a:stretch>
          <a:fillRect/>
        </a:stretch>
      </xdr:blipFill>
      <xdr:spPr>
        <a:xfrm>
          <a:off x="4145915" y="3619500"/>
          <a:ext cx="97790" cy="1346835"/>
        </a:xfrm>
        <a:prstGeom prst="rect">
          <a:avLst/>
        </a:prstGeom>
        <a:noFill/>
        <a:ln w="9525">
          <a:noFill/>
        </a:ln>
      </xdr:spPr>
    </xdr:pic>
    <xdr:clientData/>
  </xdr:twoCellAnchor>
  <xdr:twoCellAnchor editAs="oneCell">
    <xdr:from>
      <xdr:col>3</xdr:col>
      <xdr:colOff>41275</xdr:colOff>
      <xdr:row>5</xdr:row>
      <xdr:rowOff>0</xdr:rowOff>
    </xdr:from>
    <xdr:to>
      <xdr:col>3</xdr:col>
      <xdr:colOff>139065</xdr:colOff>
      <xdr:row>5</xdr:row>
      <xdr:rowOff>1376680</xdr:rowOff>
    </xdr:to>
    <xdr:pic>
      <xdr:nvPicPr>
        <xdr:cNvPr id="486" name="图片 118"/>
        <xdr:cNvPicPr/>
      </xdr:nvPicPr>
      <xdr:blipFill>
        <a:blip r:embed="rId4"/>
        <a:stretch>
          <a:fillRect/>
        </a:stretch>
      </xdr:blipFill>
      <xdr:spPr>
        <a:xfrm>
          <a:off x="4145915" y="3619500"/>
          <a:ext cx="97790" cy="1376680"/>
        </a:xfrm>
        <a:prstGeom prst="rect">
          <a:avLst/>
        </a:prstGeom>
        <a:noFill/>
        <a:ln w="9525">
          <a:noFill/>
        </a:ln>
      </xdr:spPr>
    </xdr:pic>
    <xdr:clientData/>
  </xdr:twoCellAnchor>
  <xdr:twoCellAnchor editAs="oneCell">
    <xdr:from>
      <xdr:col>3</xdr:col>
      <xdr:colOff>41275</xdr:colOff>
      <xdr:row>5</xdr:row>
      <xdr:rowOff>0</xdr:rowOff>
    </xdr:from>
    <xdr:to>
      <xdr:col>3</xdr:col>
      <xdr:colOff>139065</xdr:colOff>
      <xdr:row>5</xdr:row>
      <xdr:rowOff>1364615</xdr:rowOff>
    </xdr:to>
    <xdr:pic>
      <xdr:nvPicPr>
        <xdr:cNvPr id="487" name="图片 118"/>
        <xdr:cNvPicPr/>
      </xdr:nvPicPr>
      <xdr:blipFill>
        <a:blip r:embed="rId4"/>
        <a:stretch>
          <a:fillRect/>
        </a:stretch>
      </xdr:blipFill>
      <xdr:spPr>
        <a:xfrm>
          <a:off x="4145915" y="3619500"/>
          <a:ext cx="97790" cy="1364615"/>
        </a:xfrm>
        <a:prstGeom prst="rect">
          <a:avLst/>
        </a:prstGeom>
        <a:noFill/>
        <a:ln w="9525">
          <a:noFill/>
        </a:ln>
      </xdr:spPr>
    </xdr:pic>
    <xdr:clientData/>
  </xdr:twoCellAnchor>
  <xdr:twoCellAnchor editAs="oneCell">
    <xdr:from>
      <xdr:col>6</xdr:col>
      <xdr:colOff>421821</xdr:colOff>
      <xdr:row>5</xdr:row>
      <xdr:rowOff>0</xdr:rowOff>
    </xdr:from>
    <xdr:to>
      <xdr:col>7</xdr:col>
      <xdr:colOff>109401</xdr:colOff>
      <xdr:row>5</xdr:row>
      <xdr:rowOff>603250</xdr:rowOff>
    </xdr:to>
    <xdr:pic>
      <xdr:nvPicPr>
        <xdr:cNvPr id="4037" name="Picture 626"/>
        <xdr:cNvPicPr>
          <a:picLocks noChangeAspect="1"/>
        </xdr:cNvPicPr>
      </xdr:nvPicPr>
      <xdr:blipFill>
        <a:blip r:embed="rId1"/>
        <a:stretch>
          <a:fillRect/>
        </a:stretch>
      </xdr:blipFill>
      <xdr:spPr>
        <a:xfrm>
          <a:off x="12306300" y="3619500"/>
          <a:ext cx="855980" cy="603250"/>
        </a:xfrm>
        <a:prstGeom prst="rect">
          <a:avLst/>
        </a:prstGeom>
        <a:noFill/>
        <a:ln w="9525">
          <a:noFill/>
        </a:ln>
      </xdr:spPr>
    </xdr:pic>
    <xdr:clientData/>
  </xdr:twoCellAnchor>
  <xdr:twoCellAnchor editAs="oneCell">
    <xdr:from>
      <xdr:col>8</xdr:col>
      <xdr:colOff>0</xdr:colOff>
      <xdr:row>5</xdr:row>
      <xdr:rowOff>0</xdr:rowOff>
    </xdr:from>
    <xdr:to>
      <xdr:col>8</xdr:col>
      <xdr:colOff>869315</xdr:colOff>
      <xdr:row>5</xdr:row>
      <xdr:rowOff>388620</xdr:rowOff>
    </xdr:to>
    <xdr:pic>
      <xdr:nvPicPr>
        <xdr:cNvPr id="4038" name="图片 41" descr="clipboard/drawings/NULL"/>
        <xdr:cNvPicPr>
          <a:picLocks noChangeAspect="1"/>
        </xdr:cNvPicPr>
      </xdr:nvPicPr>
      <xdr:blipFill>
        <a:blip r:embed="rId2" r:link="rId3"/>
        <a:stretch>
          <a:fillRect/>
        </a:stretch>
      </xdr:blipFill>
      <xdr:spPr>
        <a:xfrm>
          <a:off x="14321155" y="3619500"/>
          <a:ext cx="869315" cy="388620"/>
        </a:xfrm>
        <a:prstGeom prst="rect">
          <a:avLst/>
        </a:prstGeom>
        <a:noFill/>
        <a:ln w="9525">
          <a:noFill/>
        </a:ln>
      </xdr:spPr>
    </xdr:pic>
    <xdr:clientData/>
  </xdr:twoCellAnchor>
  <xdr:twoCellAnchor editAs="oneCell">
    <xdr:from>
      <xdr:col>8</xdr:col>
      <xdr:colOff>0</xdr:colOff>
      <xdr:row>5</xdr:row>
      <xdr:rowOff>0</xdr:rowOff>
    </xdr:from>
    <xdr:to>
      <xdr:col>9</xdr:col>
      <xdr:colOff>314325</xdr:colOff>
      <xdr:row>5</xdr:row>
      <xdr:rowOff>603250</xdr:rowOff>
    </xdr:to>
    <xdr:pic>
      <xdr:nvPicPr>
        <xdr:cNvPr id="4039" name="Picture 626"/>
        <xdr:cNvPicPr>
          <a:picLocks noChangeAspect="1"/>
        </xdr:cNvPicPr>
      </xdr:nvPicPr>
      <xdr:blipFill>
        <a:blip r:embed="rId1"/>
        <a:stretch>
          <a:fillRect/>
        </a:stretch>
      </xdr:blipFill>
      <xdr:spPr>
        <a:xfrm>
          <a:off x="14321155" y="3619500"/>
          <a:ext cx="1277620" cy="603250"/>
        </a:xfrm>
        <a:prstGeom prst="rect">
          <a:avLst/>
        </a:prstGeom>
        <a:noFill/>
        <a:ln w="9525">
          <a:noFill/>
        </a:ln>
      </xdr:spPr>
    </xdr:pic>
    <xdr:clientData/>
  </xdr:twoCellAnchor>
  <xdr:twoCellAnchor editAs="oneCell">
    <xdr:from>
      <xdr:col>8</xdr:col>
      <xdr:colOff>0</xdr:colOff>
      <xdr:row>5</xdr:row>
      <xdr:rowOff>0</xdr:rowOff>
    </xdr:from>
    <xdr:to>
      <xdr:col>9</xdr:col>
      <xdr:colOff>259715</xdr:colOff>
      <xdr:row>5</xdr:row>
      <xdr:rowOff>388620</xdr:rowOff>
    </xdr:to>
    <xdr:pic>
      <xdr:nvPicPr>
        <xdr:cNvPr id="4040" name="图片 41" descr="clipboard/drawings/NULL"/>
        <xdr:cNvPicPr>
          <a:picLocks noChangeAspect="1"/>
        </xdr:cNvPicPr>
      </xdr:nvPicPr>
      <xdr:blipFill>
        <a:blip r:embed="rId2" r:link="rId3"/>
        <a:stretch>
          <a:fillRect/>
        </a:stretch>
      </xdr:blipFill>
      <xdr:spPr>
        <a:xfrm>
          <a:off x="14321155" y="3619500"/>
          <a:ext cx="1223010" cy="388620"/>
        </a:xfrm>
        <a:prstGeom prst="rect">
          <a:avLst/>
        </a:prstGeom>
        <a:noFill/>
        <a:ln w="9525">
          <a:noFill/>
        </a:ln>
      </xdr:spPr>
    </xdr:pic>
    <xdr:clientData/>
  </xdr:twoCellAnchor>
  <xdr:twoCellAnchor editAs="oneCell">
    <xdr:from>
      <xdr:col>8</xdr:col>
      <xdr:colOff>0</xdr:colOff>
      <xdr:row>5</xdr:row>
      <xdr:rowOff>0</xdr:rowOff>
    </xdr:from>
    <xdr:to>
      <xdr:col>9</xdr:col>
      <xdr:colOff>735965</xdr:colOff>
      <xdr:row>5</xdr:row>
      <xdr:rowOff>603250</xdr:rowOff>
    </xdr:to>
    <xdr:pic>
      <xdr:nvPicPr>
        <xdr:cNvPr id="4041" name="Picture 626"/>
        <xdr:cNvPicPr>
          <a:picLocks noChangeAspect="1"/>
        </xdr:cNvPicPr>
      </xdr:nvPicPr>
      <xdr:blipFill>
        <a:blip r:embed="rId1"/>
        <a:stretch>
          <a:fillRect/>
        </a:stretch>
      </xdr:blipFill>
      <xdr:spPr>
        <a:xfrm>
          <a:off x="14321155" y="3619500"/>
          <a:ext cx="1699260" cy="603250"/>
        </a:xfrm>
        <a:prstGeom prst="rect">
          <a:avLst/>
        </a:prstGeom>
        <a:noFill/>
        <a:ln w="9525">
          <a:noFill/>
        </a:ln>
      </xdr:spPr>
    </xdr:pic>
    <xdr:clientData/>
  </xdr:twoCellAnchor>
  <xdr:twoCellAnchor editAs="oneCell">
    <xdr:from>
      <xdr:col>8</xdr:col>
      <xdr:colOff>0</xdr:colOff>
      <xdr:row>5</xdr:row>
      <xdr:rowOff>0</xdr:rowOff>
    </xdr:from>
    <xdr:to>
      <xdr:col>9</xdr:col>
      <xdr:colOff>613410</xdr:colOff>
      <xdr:row>5</xdr:row>
      <xdr:rowOff>388620</xdr:rowOff>
    </xdr:to>
    <xdr:pic>
      <xdr:nvPicPr>
        <xdr:cNvPr id="4042" name="图片 41" descr="clipboard/drawings/NULL"/>
        <xdr:cNvPicPr>
          <a:picLocks noChangeAspect="1"/>
        </xdr:cNvPicPr>
      </xdr:nvPicPr>
      <xdr:blipFill>
        <a:blip r:embed="rId2" r:link="rId3"/>
        <a:stretch>
          <a:fillRect/>
        </a:stretch>
      </xdr:blipFill>
      <xdr:spPr>
        <a:xfrm>
          <a:off x="14321155" y="3619500"/>
          <a:ext cx="1576705" cy="388620"/>
        </a:xfrm>
        <a:prstGeom prst="rect">
          <a:avLst/>
        </a:prstGeom>
        <a:noFill/>
        <a:ln w="9525">
          <a:noFill/>
        </a:ln>
      </xdr:spPr>
    </xdr:pic>
    <xdr:clientData/>
  </xdr:twoCellAnchor>
  <xdr:twoCellAnchor editAs="oneCell">
    <xdr:from>
      <xdr:col>5</xdr:col>
      <xdr:colOff>0</xdr:colOff>
      <xdr:row>5</xdr:row>
      <xdr:rowOff>0</xdr:rowOff>
    </xdr:from>
    <xdr:to>
      <xdr:col>5</xdr:col>
      <xdr:colOff>222885</xdr:colOff>
      <xdr:row>5</xdr:row>
      <xdr:rowOff>200025</xdr:rowOff>
    </xdr:to>
    <xdr:pic>
      <xdr:nvPicPr>
        <xdr:cNvPr id="4043" name="图片 118"/>
        <xdr:cNvPicPr/>
      </xdr:nvPicPr>
      <xdr:blipFill>
        <a:blip r:embed="rId4"/>
        <a:stretch>
          <a:fillRect/>
        </a:stretch>
      </xdr:blipFill>
      <xdr:spPr>
        <a:xfrm>
          <a:off x="11075035" y="3619500"/>
          <a:ext cx="222885" cy="200025"/>
        </a:xfrm>
        <a:prstGeom prst="rect">
          <a:avLst/>
        </a:prstGeom>
        <a:noFill/>
        <a:ln w="9525">
          <a:noFill/>
        </a:ln>
      </xdr:spPr>
    </xdr:pic>
    <xdr:clientData/>
  </xdr:twoCellAnchor>
  <xdr:twoCellAnchor editAs="oneCell">
    <xdr:from>
      <xdr:col>5</xdr:col>
      <xdr:colOff>0</xdr:colOff>
      <xdr:row>5</xdr:row>
      <xdr:rowOff>0</xdr:rowOff>
    </xdr:from>
    <xdr:to>
      <xdr:col>5</xdr:col>
      <xdr:colOff>222250</xdr:colOff>
      <xdr:row>5</xdr:row>
      <xdr:rowOff>200025</xdr:rowOff>
    </xdr:to>
    <xdr:pic>
      <xdr:nvPicPr>
        <xdr:cNvPr id="4044" name="图片 118"/>
        <xdr:cNvPicPr/>
      </xdr:nvPicPr>
      <xdr:blipFill>
        <a:blip r:embed="rId4" cstate="print"/>
        <a:stretch>
          <a:fillRect/>
        </a:stretch>
      </xdr:blipFill>
      <xdr:spPr>
        <a:xfrm>
          <a:off x="11075035" y="3619500"/>
          <a:ext cx="222250"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221615</xdr:colOff>
      <xdr:row>5</xdr:row>
      <xdr:rowOff>200025</xdr:rowOff>
    </xdr:to>
    <xdr:pic>
      <xdr:nvPicPr>
        <xdr:cNvPr id="4045" name="图片 118"/>
        <xdr:cNvPicPr/>
      </xdr:nvPicPr>
      <xdr:blipFill>
        <a:blip r:embed="rId4"/>
        <a:stretch>
          <a:fillRect/>
        </a:stretch>
      </xdr:blipFill>
      <xdr:spPr>
        <a:xfrm>
          <a:off x="11075035" y="3619500"/>
          <a:ext cx="221615" cy="200025"/>
        </a:xfrm>
        <a:prstGeom prst="rect">
          <a:avLst/>
        </a:prstGeom>
        <a:noFill/>
        <a:ln w="9525">
          <a:noFill/>
        </a:ln>
      </xdr:spPr>
    </xdr:pic>
    <xdr:clientData/>
  </xdr:twoCellAnchor>
  <xdr:twoCellAnchor editAs="oneCell">
    <xdr:from>
      <xdr:col>7</xdr:col>
      <xdr:colOff>41275</xdr:colOff>
      <xdr:row>5</xdr:row>
      <xdr:rowOff>0</xdr:rowOff>
    </xdr:from>
    <xdr:to>
      <xdr:col>7</xdr:col>
      <xdr:colOff>305435</xdr:colOff>
      <xdr:row>5</xdr:row>
      <xdr:rowOff>200025</xdr:rowOff>
    </xdr:to>
    <xdr:pic>
      <xdr:nvPicPr>
        <xdr:cNvPr id="4046" name="图片 118"/>
        <xdr:cNvPicPr/>
      </xdr:nvPicPr>
      <xdr:blipFill>
        <a:blip r:embed="rId4"/>
        <a:stretch>
          <a:fillRect/>
        </a:stretch>
      </xdr:blipFill>
      <xdr:spPr>
        <a:xfrm>
          <a:off x="13094335" y="3619500"/>
          <a:ext cx="264160" cy="200025"/>
        </a:xfrm>
        <a:prstGeom prst="rect">
          <a:avLst/>
        </a:prstGeom>
        <a:noFill/>
        <a:ln w="9525">
          <a:noFill/>
        </a:ln>
      </xdr:spPr>
    </xdr:pic>
    <xdr:clientData/>
  </xdr:twoCellAnchor>
  <xdr:twoCellAnchor editAs="oneCell">
    <xdr:from>
      <xdr:col>7</xdr:col>
      <xdr:colOff>41275</xdr:colOff>
      <xdr:row>5</xdr:row>
      <xdr:rowOff>0</xdr:rowOff>
    </xdr:from>
    <xdr:to>
      <xdr:col>7</xdr:col>
      <xdr:colOff>304800</xdr:colOff>
      <xdr:row>5</xdr:row>
      <xdr:rowOff>200025</xdr:rowOff>
    </xdr:to>
    <xdr:pic>
      <xdr:nvPicPr>
        <xdr:cNvPr id="4047" name="图片 118"/>
        <xdr:cNvPicPr/>
      </xdr:nvPicPr>
      <xdr:blipFill>
        <a:blip r:embed="rId4" cstate="print"/>
        <a:stretch>
          <a:fillRect/>
        </a:stretch>
      </xdr:blipFill>
      <xdr:spPr>
        <a:xfrm>
          <a:off x="13094335" y="3619500"/>
          <a:ext cx="263525"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304165</xdr:colOff>
      <xdr:row>5</xdr:row>
      <xdr:rowOff>200025</xdr:rowOff>
    </xdr:to>
    <xdr:pic>
      <xdr:nvPicPr>
        <xdr:cNvPr id="4048" name="图片 118"/>
        <xdr:cNvPicPr/>
      </xdr:nvPicPr>
      <xdr:blipFill>
        <a:blip r:embed="rId4"/>
        <a:stretch>
          <a:fillRect/>
        </a:stretch>
      </xdr:blipFill>
      <xdr:spPr>
        <a:xfrm>
          <a:off x="13094335" y="3619500"/>
          <a:ext cx="262890" cy="200025"/>
        </a:xfrm>
        <a:prstGeom prst="rect">
          <a:avLst/>
        </a:prstGeom>
        <a:noFill/>
        <a:ln w="9525">
          <a:noFill/>
        </a:ln>
      </xdr:spPr>
    </xdr:pic>
    <xdr:clientData/>
  </xdr:twoCellAnchor>
  <xdr:twoCellAnchor editAs="oneCell">
    <xdr:from>
      <xdr:col>5</xdr:col>
      <xdr:colOff>0</xdr:colOff>
      <xdr:row>5</xdr:row>
      <xdr:rowOff>0</xdr:rowOff>
    </xdr:from>
    <xdr:to>
      <xdr:col>5</xdr:col>
      <xdr:colOff>264160</xdr:colOff>
      <xdr:row>5</xdr:row>
      <xdr:rowOff>200025</xdr:rowOff>
    </xdr:to>
    <xdr:pic>
      <xdr:nvPicPr>
        <xdr:cNvPr id="4049" name="图片 118"/>
        <xdr:cNvPicPr/>
      </xdr:nvPicPr>
      <xdr:blipFill>
        <a:blip r:embed="rId4"/>
        <a:stretch>
          <a:fillRect/>
        </a:stretch>
      </xdr:blipFill>
      <xdr:spPr>
        <a:xfrm>
          <a:off x="11075035" y="3619500"/>
          <a:ext cx="264160" cy="200025"/>
        </a:xfrm>
        <a:prstGeom prst="rect">
          <a:avLst/>
        </a:prstGeom>
        <a:noFill/>
        <a:ln w="9525">
          <a:noFill/>
        </a:ln>
      </xdr:spPr>
    </xdr:pic>
    <xdr:clientData/>
  </xdr:twoCellAnchor>
  <xdr:twoCellAnchor editAs="oneCell">
    <xdr:from>
      <xdr:col>5</xdr:col>
      <xdr:colOff>0</xdr:colOff>
      <xdr:row>5</xdr:row>
      <xdr:rowOff>0</xdr:rowOff>
    </xdr:from>
    <xdr:to>
      <xdr:col>5</xdr:col>
      <xdr:colOff>263525</xdr:colOff>
      <xdr:row>5</xdr:row>
      <xdr:rowOff>200025</xdr:rowOff>
    </xdr:to>
    <xdr:pic>
      <xdr:nvPicPr>
        <xdr:cNvPr id="4050" name="图片 118"/>
        <xdr:cNvPicPr/>
      </xdr:nvPicPr>
      <xdr:blipFill>
        <a:blip r:embed="rId4" cstate="print"/>
        <a:stretch>
          <a:fillRect/>
        </a:stretch>
      </xdr:blipFill>
      <xdr:spPr>
        <a:xfrm>
          <a:off x="11075035" y="3619500"/>
          <a:ext cx="263525"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262890</xdr:colOff>
      <xdr:row>5</xdr:row>
      <xdr:rowOff>200025</xdr:rowOff>
    </xdr:to>
    <xdr:pic>
      <xdr:nvPicPr>
        <xdr:cNvPr id="4051" name="图片 118"/>
        <xdr:cNvPicPr/>
      </xdr:nvPicPr>
      <xdr:blipFill>
        <a:blip r:embed="rId4"/>
        <a:stretch>
          <a:fillRect/>
        </a:stretch>
      </xdr:blipFill>
      <xdr:spPr>
        <a:xfrm>
          <a:off x="11075035" y="3619500"/>
          <a:ext cx="262890" cy="200025"/>
        </a:xfrm>
        <a:prstGeom prst="rect">
          <a:avLst/>
        </a:prstGeom>
        <a:noFill/>
        <a:ln w="9525">
          <a:noFill/>
        </a:ln>
      </xdr:spPr>
    </xdr:pic>
    <xdr:clientData/>
  </xdr:twoCellAnchor>
  <xdr:twoCellAnchor editAs="oneCell">
    <xdr:from>
      <xdr:col>7</xdr:col>
      <xdr:colOff>41275</xdr:colOff>
      <xdr:row>5</xdr:row>
      <xdr:rowOff>0</xdr:rowOff>
    </xdr:from>
    <xdr:to>
      <xdr:col>7</xdr:col>
      <xdr:colOff>346710</xdr:colOff>
      <xdr:row>5</xdr:row>
      <xdr:rowOff>200025</xdr:rowOff>
    </xdr:to>
    <xdr:pic>
      <xdr:nvPicPr>
        <xdr:cNvPr id="4052" name="图片 118"/>
        <xdr:cNvPicPr/>
      </xdr:nvPicPr>
      <xdr:blipFill>
        <a:blip r:embed="rId4"/>
        <a:stretch>
          <a:fillRect/>
        </a:stretch>
      </xdr:blipFill>
      <xdr:spPr>
        <a:xfrm>
          <a:off x="13094335" y="3619500"/>
          <a:ext cx="305435" cy="200025"/>
        </a:xfrm>
        <a:prstGeom prst="rect">
          <a:avLst/>
        </a:prstGeom>
        <a:noFill/>
        <a:ln w="9525">
          <a:noFill/>
        </a:ln>
      </xdr:spPr>
    </xdr:pic>
    <xdr:clientData/>
  </xdr:twoCellAnchor>
  <xdr:twoCellAnchor editAs="oneCell">
    <xdr:from>
      <xdr:col>7</xdr:col>
      <xdr:colOff>41275</xdr:colOff>
      <xdr:row>5</xdr:row>
      <xdr:rowOff>0</xdr:rowOff>
    </xdr:from>
    <xdr:to>
      <xdr:col>7</xdr:col>
      <xdr:colOff>346075</xdr:colOff>
      <xdr:row>5</xdr:row>
      <xdr:rowOff>200025</xdr:rowOff>
    </xdr:to>
    <xdr:pic>
      <xdr:nvPicPr>
        <xdr:cNvPr id="4053" name="图片 118"/>
        <xdr:cNvPicPr/>
      </xdr:nvPicPr>
      <xdr:blipFill>
        <a:blip r:embed="rId4" cstate="print"/>
        <a:stretch>
          <a:fillRect/>
        </a:stretch>
      </xdr:blipFill>
      <xdr:spPr>
        <a:xfrm>
          <a:off x="13094335" y="3619500"/>
          <a:ext cx="304800"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345440</xdr:colOff>
      <xdr:row>5</xdr:row>
      <xdr:rowOff>200025</xdr:rowOff>
    </xdr:to>
    <xdr:pic>
      <xdr:nvPicPr>
        <xdr:cNvPr id="4054" name="图片 118"/>
        <xdr:cNvPicPr/>
      </xdr:nvPicPr>
      <xdr:blipFill>
        <a:blip r:embed="rId4"/>
        <a:stretch>
          <a:fillRect/>
        </a:stretch>
      </xdr:blipFill>
      <xdr:spPr>
        <a:xfrm>
          <a:off x="13094335" y="3619500"/>
          <a:ext cx="304165" cy="200025"/>
        </a:xfrm>
        <a:prstGeom prst="rect">
          <a:avLst/>
        </a:prstGeom>
        <a:noFill/>
        <a:ln w="9525">
          <a:noFill/>
        </a:ln>
      </xdr:spPr>
    </xdr:pic>
    <xdr:clientData/>
  </xdr:twoCellAnchor>
  <xdr:twoCellAnchor editAs="oneCell">
    <xdr:from>
      <xdr:col>5</xdr:col>
      <xdr:colOff>0</xdr:colOff>
      <xdr:row>5</xdr:row>
      <xdr:rowOff>0</xdr:rowOff>
    </xdr:from>
    <xdr:to>
      <xdr:col>5</xdr:col>
      <xdr:colOff>264160</xdr:colOff>
      <xdr:row>5</xdr:row>
      <xdr:rowOff>200025</xdr:rowOff>
    </xdr:to>
    <xdr:pic>
      <xdr:nvPicPr>
        <xdr:cNvPr id="4055" name="图片 118"/>
        <xdr:cNvPicPr/>
      </xdr:nvPicPr>
      <xdr:blipFill>
        <a:blip r:embed="rId4"/>
        <a:stretch>
          <a:fillRect/>
        </a:stretch>
      </xdr:blipFill>
      <xdr:spPr>
        <a:xfrm>
          <a:off x="11075035" y="3619500"/>
          <a:ext cx="264160" cy="200025"/>
        </a:xfrm>
        <a:prstGeom prst="rect">
          <a:avLst/>
        </a:prstGeom>
        <a:noFill/>
        <a:ln w="9525">
          <a:noFill/>
        </a:ln>
      </xdr:spPr>
    </xdr:pic>
    <xdr:clientData/>
  </xdr:twoCellAnchor>
  <xdr:twoCellAnchor editAs="oneCell">
    <xdr:from>
      <xdr:col>5</xdr:col>
      <xdr:colOff>0</xdr:colOff>
      <xdr:row>5</xdr:row>
      <xdr:rowOff>0</xdr:rowOff>
    </xdr:from>
    <xdr:to>
      <xdr:col>5</xdr:col>
      <xdr:colOff>263525</xdr:colOff>
      <xdr:row>5</xdr:row>
      <xdr:rowOff>200025</xdr:rowOff>
    </xdr:to>
    <xdr:pic>
      <xdr:nvPicPr>
        <xdr:cNvPr id="4056" name="图片 118"/>
        <xdr:cNvPicPr/>
      </xdr:nvPicPr>
      <xdr:blipFill>
        <a:blip r:embed="rId4" cstate="print"/>
        <a:stretch>
          <a:fillRect/>
        </a:stretch>
      </xdr:blipFill>
      <xdr:spPr>
        <a:xfrm>
          <a:off x="11075035" y="3619500"/>
          <a:ext cx="263525"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262890</xdr:colOff>
      <xdr:row>5</xdr:row>
      <xdr:rowOff>200025</xdr:rowOff>
    </xdr:to>
    <xdr:pic>
      <xdr:nvPicPr>
        <xdr:cNvPr id="4057" name="图片 118"/>
        <xdr:cNvPicPr/>
      </xdr:nvPicPr>
      <xdr:blipFill>
        <a:blip r:embed="rId4"/>
        <a:stretch>
          <a:fillRect/>
        </a:stretch>
      </xdr:blipFill>
      <xdr:spPr>
        <a:xfrm>
          <a:off x="11075035" y="3619500"/>
          <a:ext cx="262890" cy="200025"/>
        </a:xfrm>
        <a:prstGeom prst="rect">
          <a:avLst/>
        </a:prstGeom>
        <a:noFill/>
        <a:ln w="9525">
          <a:noFill/>
        </a:ln>
      </xdr:spPr>
    </xdr:pic>
    <xdr:clientData/>
  </xdr:twoCellAnchor>
  <xdr:twoCellAnchor editAs="oneCell">
    <xdr:from>
      <xdr:col>7</xdr:col>
      <xdr:colOff>41275</xdr:colOff>
      <xdr:row>5</xdr:row>
      <xdr:rowOff>0</xdr:rowOff>
    </xdr:from>
    <xdr:to>
      <xdr:col>7</xdr:col>
      <xdr:colOff>346710</xdr:colOff>
      <xdr:row>5</xdr:row>
      <xdr:rowOff>200025</xdr:rowOff>
    </xdr:to>
    <xdr:pic>
      <xdr:nvPicPr>
        <xdr:cNvPr id="4058" name="图片 118"/>
        <xdr:cNvPicPr/>
      </xdr:nvPicPr>
      <xdr:blipFill>
        <a:blip r:embed="rId4"/>
        <a:stretch>
          <a:fillRect/>
        </a:stretch>
      </xdr:blipFill>
      <xdr:spPr>
        <a:xfrm>
          <a:off x="13094335" y="3619500"/>
          <a:ext cx="305435" cy="200025"/>
        </a:xfrm>
        <a:prstGeom prst="rect">
          <a:avLst/>
        </a:prstGeom>
        <a:noFill/>
        <a:ln w="9525">
          <a:noFill/>
        </a:ln>
      </xdr:spPr>
    </xdr:pic>
    <xdr:clientData/>
  </xdr:twoCellAnchor>
  <xdr:twoCellAnchor editAs="oneCell">
    <xdr:from>
      <xdr:col>7</xdr:col>
      <xdr:colOff>41275</xdr:colOff>
      <xdr:row>5</xdr:row>
      <xdr:rowOff>0</xdr:rowOff>
    </xdr:from>
    <xdr:to>
      <xdr:col>7</xdr:col>
      <xdr:colOff>346075</xdr:colOff>
      <xdr:row>5</xdr:row>
      <xdr:rowOff>200025</xdr:rowOff>
    </xdr:to>
    <xdr:pic>
      <xdr:nvPicPr>
        <xdr:cNvPr id="4059" name="图片 118"/>
        <xdr:cNvPicPr/>
      </xdr:nvPicPr>
      <xdr:blipFill>
        <a:blip r:embed="rId4" cstate="print"/>
        <a:stretch>
          <a:fillRect/>
        </a:stretch>
      </xdr:blipFill>
      <xdr:spPr>
        <a:xfrm>
          <a:off x="13094335" y="3619500"/>
          <a:ext cx="304800"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345440</xdr:colOff>
      <xdr:row>5</xdr:row>
      <xdr:rowOff>200025</xdr:rowOff>
    </xdr:to>
    <xdr:pic>
      <xdr:nvPicPr>
        <xdr:cNvPr id="4060" name="图片 118"/>
        <xdr:cNvPicPr/>
      </xdr:nvPicPr>
      <xdr:blipFill>
        <a:blip r:embed="rId4"/>
        <a:stretch>
          <a:fillRect/>
        </a:stretch>
      </xdr:blipFill>
      <xdr:spPr>
        <a:xfrm>
          <a:off x="13094335" y="3619500"/>
          <a:ext cx="304165" cy="200025"/>
        </a:xfrm>
        <a:prstGeom prst="rect">
          <a:avLst/>
        </a:prstGeom>
        <a:noFill/>
        <a:ln w="9525">
          <a:noFill/>
        </a:ln>
      </xdr:spPr>
    </xdr:pic>
    <xdr:clientData/>
  </xdr:twoCellAnchor>
  <xdr:twoCellAnchor editAs="oneCell">
    <xdr:from>
      <xdr:col>5</xdr:col>
      <xdr:colOff>0</xdr:colOff>
      <xdr:row>5</xdr:row>
      <xdr:rowOff>0</xdr:rowOff>
    </xdr:from>
    <xdr:to>
      <xdr:col>5</xdr:col>
      <xdr:colOff>305435</xdr:colOff>
      <xdr:row>5</xdr:row>
      <xdr:rowOff>200025</xdr:rowOff>
    </xdr:to>
    <xdr:pic>
      <xdr:nvPicPr>
        <xdr:cNvPr id="4061" name="图片 118"/>
        <xdr:cNvPicPr/>
      </xdr:nvPicPr>
      <xdr:blipFill>
        <a:blip r:embed="rId4"/>
        <a:stretch>
          <a:fillRect/>
        </a:stretch>
      </xdr:blipFill>
      <xdr:spPr>
        <a:xfrm>
          <a:off x="11075035" y="3619500"/>
          <a:ext cx="305435" cy="200025"/>
        </a:xfrm>
        <a:prstGeom prst="rect">
          <a:avLst/>
        </a:prstGeom>
        <a:noFill/>
        <a:ln w="9525">
          <a:noFill/>
        </a:ln>
      </xdr:spPr>
    </xdr:pic>
    <xdr:clientData/>
  </xdr:twoCellAnchor>
  <xdr:twoCellAnchor editAs="oneCell">
    <xdr:from>
      <xdr:col>5</xdr:col>
      <xdr:colOff>0</xdr:colOff>
      <xdr:row>5</xdr:row>
      <xdr:rowOff>0</xdr:rowOff>
    </xdr:from>
    <xdr:to>
      <xdr:col>5</xdr:col>
      <xdr:colOff>304800</xdr:colOff>
      <xdr:row>5</xdr:row>
      <xdr:rowOff>200025</xdr:rowOff>
    </xdr:to>
    <xdr:pic>
      <xdr:nvPicPr>
        <xdr:cNvPr id="4062" name="图片 118"/>
        <xdr:cNvPicPr/>
      </xdr:nvPicPr>
      <xdr:blipFill>
        <a:blip r:embed="rId4" cstate="print"/>
        <a:stretch>
          <a:fillRect/>
        </a:stretch>
      </xdr:blipFill>
      <xdr:spPr>
        <a:xfrm>
          <a:off x="11075035" y="3619500"/>
          <a:ext cx="304800"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304165</xdr:colOff>
      <xdr:row>5</xdr:row>
      <xdr:rowOff>200025</xdr:rowOff>
    </xdr:to>
    <xdr:pic>
      <xdr:nvPicPr>
        <xdr:cNvPr id="4063" name="图片 118"/>
        <xdr:cNvPicPr/>
      </xdr:nvPicPr>
      <xdr:blipFill>
        <a:blip r:embed="rId4"/>
        <a:stretch>
          <a:fillRect/>
        </a:stretch>
      </xdr:blipFill>
      <xdr:spPr>
        <a:xfrm>
          <a:off x="11075035" y="3619500"/>
          <a:ext cx="304165" cy="200025"/>
        </a:xfrm>
        <a:prstGeom prst="rect">
          <a:avLst/>
        </a:prstGeom>
        <a:noFill/>
        <a:ln w="9525">
          <a:noFill/>
        </a:ln>
      </xdr:spPr>
    </xdr:pic>
    <xdr:clientData/>
  </xdr:twoCellAnchor>
  <xdr:twoCellAnchor editAs="oneCell">
    <xdr:from>
      <xdr:col>7</xdr:col>
      <xdr:colOff>41275</xdr:colOff>
      <xdr:row>5</xdr:row>
      <xdr:rowOff>0</xdr:rowOff>
    </xdr:from>
    <xdr:to>
      <xdr:col>7</xdr:col>
      <xdr:colOff>387985</xdr:colOff>
      <xdr:row>5</xdr:row>
      <xdr:rowOff>200025</xdr:rowOff>
    </xdr:to>
    <xdr:pic>
      <xdr:nvPicPr>
        <xdr:cNvPr id="4064" name="图片 118"/>
        <xdr:cNvPicPr/>
      </xdr:nvPicPr>
      <xdr:blipFill>
        <a:blip r:embed="rId4"/>
        <a:stretch>
          <a:fillRect/>
        </a:stretch>
      </xdr:blipFill>
      <xdr:spPr>
        <a:xfrm>
          <a:off x="13094335" y="3619500"/>
          <a:ext cx="346710" cy="200025"/>
        </a:xfrm>
        <a:prstGeom prst="rect">
          <a:avLst/>
        </a:prstGeom>
        <a:noFill/>
        <a:ln w="9525">
          <a:noFill/>
        </a:ln>
      </xdr:spPr>
    </xdr:pic>
    <xdr:clientData/>
  </xdr:twoCellAnchor>
  <xdr:twoCellAnchor editAs="oneCell">
    <xdr:from>
      <xdr:col>7</xdr:col>
      <xdr:colOff>41275</xdr:colOff>
      <xdr:row>5</xdr:row>
      <xdr:rowOff>0</xdr:rowOff>
    </xdr:from>
    <xdr:to>
      <xdr:col>7</xdr:col>
      <xdr:colOff>387350</xdr:colOff>
      <xdr:row>5</xdr:row>
      <xdr:rowOff>200025</xdr:rowOff>
    </xdr:to>
    <xdr:pic>
      <xdr:nvPicPr>
        <xdr:cNvPr id="4065" name="图片 118"/>
        <xdr:cNvPicPr/>
      </xdr:nvPicPr>
      <xdr:blipFill>
        <a:blip r:embed="rId4" cstate="print"/>
        <a:stretch>
          <a:fillRect/>
        </a:stretch>
      </xdr:blipFill>
      <xdr:spPr>
        <a:xfrm>
          <a:off x="13094335" y="3619500"/>
          <a:ext cx="346075"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386715</xdr:colOff>
      <xdr:row>5</xdr:row>
      <xdr:rowOff>200025</xdr:rowOff>
    </xdr:to>
    <xdr:pic>
      <xdr:nvPicPr>
        <xdr:cNvPr id="4066" name="图片 118"/>
        <xdr:cNvPicPr/>
      </xdr:nvPicPr>
      <xdr:blipFill>
        <a:blip r:embed="rId4"/>
        <a:stretch>
          <a:fillRect/>
        </a:stretch>
      </xdr:blipFill>
      <xdr:spPr>
        <a:xfrm>
          <a:off x="13094335" y="3619500"/>
          <a:ext cx="345440" cy="200025"/>
        </a:xfrm>
        <a:prstGeom prst="rect">
          <a:avLst/>
        </a:prstGeom>
        <a:noFill/>
        <a:ln w="9525">
          <a:noFill/>
        </a:ln>
      </xdr:spPr>
    </xdr:pic>
    <xdr:clientData/>
  </xdr:twoCellAnchor>
  <xdr:twoCellAnchor editAs="oneCell">
    <xdr:from>
      <xdr:col>5</xdr:col>
      <xdr:colOff>0</xdr:colOff>
      <xdr:row>5</xdr:row>
      <xdr:rowOff>0</xdr:rowOff>
    </xdr:from>
    <xdr:to>
      <xdr:col>5</xdr:col>
      <xdr:colOff>305435</xdr:colOff>
      <xdr:row>5</xdr:row>
      <xdr:rowOff>200025</xdr:rowOff>
    </xdr:to>
    <xdr:pic>
      <xdr:nvPicPr>
        <xdr:cNvPr id="4067" name="图片 118"/>
        <xdr:cNvPicPr/>
      </xdr:nvPicPr>
      <xdr:blipFill>
        <a:blip r:embed="rId4"/>
        <a:stretch>
          <a:fillRect/>
        </a:stretch>
      </xdr:blipFill>
      <xdr:spPr>
        <a:xfrm>
          <a:off x="11075035" y="3619500"/>
          <a:ext cx="305435" cy="200025"/>
        </a:xfrm>
        <a:prstGeom prst="rect">
          <a:avLst/>
        </a:prstGeom>
        <a:noFill/>
        <a:ln w="9525">
          <a:noFill/>
        </a:ln>
      </xdr:spPr>
    </xdr:pic>
    <xdr:clientData/>
  </xdr:twoCellAnchor>
  <xdr:twoCellAnchor editAs="oneCell">
    <xdr:from>
      <xdr:col>5</xdr:col>
      <xdr:colOff>0</xdr:colOff>
      <xdr:row>5</xdr:row>
      <xdr:rowOff>0</xdr:rowOff>
    </xdr:from>
    <xdr:to>
      <xdr:col>5</xdr:col>
      <xdr:colOff>304800</xdr:colOff>
      <xdr:row>5</xdr:row>
      <xdr:rowOff>200025</xdr:rowOff>
    </xdr:to>
    <xdr:pic>
      <xdr:nvPicPr>
        <xdr:cNvPr id="4068" name="图片 118"/>
        <xdr:cNvPicPr/>
      </xdr:nvPicPr>
      <xdr:blipFill>
        <a:blip r:embed="rId4" cstate="print"/>
        <a:stretch>
          <a:fillRect/>
        </a:stretch>
      </xdr:blipFill>
      <xdr:spPr>
        <a:xfrm>
          <a:off x="11075035" y="3619500"/>
          <a:ext cx="304800"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304165</xdr:colOff>
      <xdr:row>5</xdr:row>
      <xdr:rowOff>200025</xdr:rowOff>
    </xdr:to>
    <xdr:pic>
      <xdr:nvPicPr>
        <xdr:cNvPr id="4069" name="图片 118"/>
        <xdr:cNvPicPr/>
      </xdr:nvPicPr>
      <xdr:blipFill>
        <a:blip r:embed="rId4"/>
        <a:stretch>
          <a:fillRect/>
        </a:stretch>
      </xdr:blipFill>
      <xdr:spPr>
        <a:xfrm>
          <a:off x="11075035" y="3619500"/>
          <a:ext cx="304165" cy="200025"/>
        </a:xfrm>
        <a:prstGeom prst="rect">
          <a:avLst/>
        </a:prstGeom>
        <a:noFill/>
        <a:ln w="9525">
          <a:noFill/>
        </a:ln>
      </xdr:spPr>
    </xdr:pic>
    <xdr:clientData/>
  </xdr:twoCellAnchor>
  <xdr:twoCellAnchor editAs="oneCell">
    <xdr:from>
      <xdr:col>7</xdr:col>
      <xdr:colOff>41275</xdr:colOff>
      <xdr:row>5</xdr:row>
      <xdr:rowOff>0</xdr:rowOff>
    </xdr:from>
    <xdr:to>
      <xdr:col>7</xdr:col>
      <xdr:colOff>387985</xdr:colOff>
      <xdr:row>5</xdr:row>
      <xdr:rowOff>200025</xdr:rowOff>
    </xdr:to>
    <xdr:pic>
      <xdr:nvPicPr>
        <xdr:cNvPr id="4070" name="图片 118"/>
        <xdr:cNvPicPr/>
      </xdr:nvPicPr>
      <xdr:blipFill>
        <a:blip r:embed="rId4"/>
        <a:stretch>
          <a:fillRect/>
        </a:stretch>
      </xdr:blipFill>
      <xdr:spPr>
        <a:xfrm>
          <a:off x="13094335" y="3619500"/>
          <a:ext cx="346710" cy="200025"/>
        </a:xfrm>
        <a:prstGeom prst="rect">
          <a:avLst/>
        </a:prstGeom>
        <a:noFill/>
        <a:ln w="9525">
          <a:noFill/>
        </a:ln>
      </xdr:spPr>
    </xdr:pic>
    <xdr:clientData/>
  </xdr:twoCellAnchor>
  <xdr:twoCellAnchor editAs="oneCell">
    <xdr:from>
      <xdr:col>7</xdr:col>
      <xdr:colOff>41275</xdr:colOff>
      <xdr:row>5</xdr:row>
      <xdr:rowOff>0</xdr:rowOff>
    </xdr:from>
    <xdr:to>
      <xdr:col>7</xdr:col>
      <xdr:colOff>387350</xdr:colOff>
      <xdr:row>5</xdr:row>
      <xdr:rowOff>200025</xdr:rowOff>
    </xdr:to>
    <xdr:pic>
      <xdr:nvPicPr>
        <xdr:cNvPr id="4071" name="图片 118"/>
        <xdr:cNvPicPr/>
      </xdr:nvPicPr>
      <xdr:blipFill>
        <a:blip r:embed="rId4" cstate="print"/>
        <a:stretch>
          <a:fillRect/>
        </a:stretch>
      </xdr:blipFill>
      <xdr:spPr>
        <a:xfrm>
          <a:off x="13094335" y="3619500"/>
          <a:ext cx="346075"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386715</xdr:colOff>
      <xdr:row>5</xdr:row>
      <xdr:rowOff>200025</xdr:rowOff>
    </xdr:to>
    <xdr:pic>
      <xdr:nvPicPr>
        <xdr:cNvPr id="4072" name="图片 118"/>
        <xdr:cNvPicPr/>
      </xdr:nvPicPr>
      <xdr:blipFill>
        <a:blip r:embed="rId4"/>
        <a:stretch>
          <a:fillRect/>
        </a:stretch>
      </xdr:blipFill>
      <xdr:spPr>
        <a:xfrm>
          <a:off x="13094335" y="3619500"/>
          <a:ext cx="345440" cy="200025"/>
        </a:xfrm>
        <a:prstGeom prst="rect">
          <a:avLst/>
        </a:prstGeom>
        <a:noFill/>
        <a:ln w="9525">
          <a:noFill/>
        </a:ln>
      </xdr:spPr>
    </xdr:pic>
    <xdr:clientData/>
  </xdr:twoCellAnchor>
  <xdr:twoCellAnchor editAs="oneCell">
    <xdr:from>
      <xdr:col>5</xdr:col>
      <xdr:colOff>0</xdr:colOff>
      <xdr:row>5</xdr:row>
      <xdr:rowOff>0</xdr:rowOff>
    </xdr:from>
    <xdr:to>
      <xdr:col>5</xdr:col>
      <xdr:colOff>305435</xdr:colOff>
      <xdr:row>5</xdr:row>
      <xdr:rowOff>200025</xdr:rowOff>
    </xdr:to>
    <xdr:pic>
      <xdr:nvPicPr>
        <xdr:cNvPr id="4073" name="图片 118"/>
        <xdr:cNvPicPr/>
      </xdr:nvPicPr>
      <xdr:blipFill>
        <a:blip r:embed="rId4"/>
        <a:stretch>
          <a:fillRect/>
        </a:stretch>
      </xdr:blipFill>
      <xdr:spPr>
        <a:xfrm>
          <a:off x="11075035" y="3619500"/>
          <a:ext cx="305435" cy="200025"/>
        </a:xfrm>
        <a:prstGeom prst="rect">
          <a:avLst/>
        </a:prstGeom>
        <a:noFill/>
        <a:ln w="9525">
          <a:noFill/>
        </a:ln>
      </xdr:spPr>
    </xdr:pic>
    <xdr:clientData/>
  </xdr:twoCellAnchor>
  <xdr:twoCellAnchor editAs="oneCell">
    <xdr:from>
      <xdr:col>5</xdr:col>
      <xdr:colOff>0</xdr:colOff>
      <xdr:row>5</xdr:row>
      <xdr:rowOff>0</xdr:rowOff>
    </xdr:from>
    <xdr:to>
      <xdr:col>5</xdr:col>
      <xdr:colOff>304800</xdr:colOff>
      <xdr:row>5</xdr:row>
      <xdr:rowOff>200025</xdr:rowOff>
    </xdr:to>
    <xdr:pic>
      <xdr:nvPicPr>
        <xdr:cNvPr id="4074" name="图片 118"/>
        <xdr:cNvPicPr/>
      </xdr:nvPicPr>
      <xdr:blipFill>
        <a:blip r:embed="rId4" cstate="print"/>
        <a:stretch>
          <a:fillRect/>
        </a:stretch>
      </xdr:blipFill>
      <xdr:spPr>
        <a:xfrm>
          <a:off x="11075035" y="3619500"/>
          <a:ext cx="304800"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304165</xdr:colOff>
      <xdr:row>5</xdr:row>
      <xdr:rowOff>200025</xdr:rowOff>
    </xdr:to>
    <xdr:pic>
      <xdr:nvPicPr>
        <xdr:cNvPr id="4075" name="图片 118"/>
        <xdr:cNvPicPr/>
      </xdr:nvPicPr>
      <xdr:blipFill>
        <a:blip r:embed="rId4"/>
        <a:stretch>
          <a:fillRect/>
        </a:stretch>
      </xdr:blipFill>
      <xdr:spPr>
        <a:xfrm>
          <a:off x="11075035" y="3619500"/>
          <a:ext cx="304165" cy="200025"/>
        </a:xfrm>
        <a:prstGeom prst="rect">
          <a:avLst/>
        </a:prstGeom>
        <a:noFill/>
        <a:ln w="9525">
          <a:noFill/>
        </a:ln>
      </xdr:spPr>
    </xdr:pic>
    <xdr:clientData/>
  </xdr:twoCellAnchor>
  <xdr:twoCellAnchor editAs="oneCell">
    <xdr:from>
      <xdr:col>7</xdr:col>
      <xdr:colOff>41275</xdr:colOff>
      <xdr:row>5</xdr:row>
      <xdr:rowOff>0</xdr:rowOff>
    </xdr:from>
    <xdr:to>
      <xdr:col>7</xdr:col>
      <xdr:colOff>387985</xdr:colOff>
      <xdr:row>5</xdr:row>
      <xdr:rowOff>200025</xdr:rowOff>
    </xdr:to>
    <xdr:pic>
      <xdr:nvPicPr>
        <xdr:cNvPr id="4076" name="图片 118"/>
        <xdr:cNvPicPr/>
      </xdr:nvPicPr>
      <xdr:blipFill>
        <a:blip r:embed="rId4"/>
        <a:stretch>
          <a:fillRect/>
        </a:stretch>
      </xdr:blipFill>
      <xdr:spPr>
        <a:xfrm>
          <a:off x="13094335" y="3619500"/>
          <a:ext cx="346710" cy="200025"/>
        </a:xfrm>
        <a:prstGeom prst="rect">
          <a:avLst/>
        </a:prstGeom>
        <a:noFill/>
        <a:ln w="9525">
          <a:noFill/>
        </a:ln>
      </xdr:spPr>
    </xdr:pic>
    <xdr:clientData/>
  </xdr:twoCellAnchor>
  <xdr:twoCellAnchor editAs="oneCell">
    <xdr:from>
      <xdr:col>7</xdr:col>
      <xdr:colOff>41275</xdr:colOff>
      <xdr:row>5</xdr:row>
      <xdr:rowOff>0</xdr:rowOff>
    </xdr:from>
    <xdr:to>
      <xdr:col>7</xdr:col>
      <xdr:colOff>387350</xdr:colOff>
      <xdr:row>5</xdr:row>
      <xdr:rowOff>200025</xdr:rowOff>
    </xdr:to>
    <xdr:pic>
      <xdr:nvPicPr>
        <xdr:cNvPr id="4077" name="图片 118"/>
        <xdr:cNvPicPr/>
      </xdr:nvPicPr>
      <xdr:blipFill>
        <a:blip r:embed="rId4" cstate="print"/>
        <a:stretch>
          <a:fillRect/>
        </a:stretch>
      </xdr:blipFill>
      <xdr:spPr>
        <a:xfrm>
          <a:off x="13094335" y="3619500"/>
          <a:ext cx="346075"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386715</xdr:colOff>
      <xdr:row>5</xdr:row>
      <xdr:rowOff>200025</xdr:rowOff>
    </xdr:to>
    <xdr:pic>
      <xdr:nvPicPr>
        <xdr:cNvPr id="4078" name="图片 118"/>
        <xdr:cNvPicPr/>
      </xdr:nvPicPr>
      <xdr:blipFill>
        <a:blip r:embed="rId4"/>
        <a:stretch>
          <a:fillRect/>
        </a:stretch>
      </xdr:blipFill>
      <xdr:spPr>
        <a:xfrm>
          <a:off x="13094335" y="3619500"/>
          <a:ext cx="345440" cy="20002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661670</xdr:rowOff>
    </xdr:to>
    <xdr:pic>
      <xdr:nvPicPr>
        <xdr:cNvPr id="4079" name="Picture 22"/>
        <xdr:cNvPicPr>
          <a:picLocks noChangeAspect="1"/>
        </xdr:cNvPicPr>
      </xdr:nvPicPr>
      <xdr:blipFill>
        <a:blip r:embed="rId1"/>
        <a:stretch>
          <a:fillRect/>
        </a:stretch>
      </xdr:blipFill>
      <xdr:spPr>
        <a:xfrm>
          <a:off x="14321155" y="3619500"/>
          <a:ext cx="48895" cy="66167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628015</xdr:rowOff>
    </xdr:to>
    <xdr:pic>
      <xdr:nvPicPr>
        <xdr:cNvPr id="4080" name="Picture 22"/>
        <xdr:cNvPicPr>
          <a:picLocks noChangeAspect="1"/>
        </xdr:cNvPicPr>
      </xdr:nvPicPr>
      <xdr:blipFill>
        <a:blip r:embed="rId1"/>
        <a:stretch>
          <a:fillRect/>
        </a:stretch>
      </xdr:blipFill>
      <xdr:spPr>
        <a:xfrm>
          <a:off x="14321155" y="3619500"/>
          <a:ext cx="48895" cy="62801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633730</xdr:rowOff>
    </xdr:to>
    <xdr:pic>
      <xdr:nvPicPr>
        <xdr:cNvPr id="4081" name="Picture 22"/>
        <xdr:cNvPicPr>
          <a:picLocks noChangeAspect="1"/>
        </xdr:cNvPicPr>
      </xdr:nvPicPr>
      <xdr:blipFill>
        <a:blip r:embed="rId1"/>
        <a:stretch>
          <a:fillRect/>
        </a:stretch>
      </xdr:blipFill>
      <xdr:spPr>
        <a:xfrm>
          <a:off x="14321155" y="3619500"/>
          <a:ext cx="48895" cy="63373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608965</xdr:rowOff>
    </xdr:to>
    <xdr:pic>
      <xdr:nvPicPr>
        <xdr:cNvPr id="4082" name="Picture 22"/>
        <xdr:cNvPicPr>
          <a:picLocks noChangeAspect="1"/>
        </xdr:cNvPicPr>
      </xdr:nvPicPr>
      <xdr:blipFill>
        <a:blip r:embed="rId1"/>
        <a:stretch>
          <a:fillRect/>
        </a:stretch>
      </xdr:blipFill>
      <xdr:spPr>
        <a:xfrm>
          <a:off x="14321155" y="3619500"/>
          <a:ext cx="48895" cy="60896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623570</xdr:rowOff>
    </xdr:to>
    <xdr:pic>
      <xdr:nvPicPr>
        <xdr:cNvPr id="4083" name="Picture 22"/>
        <xdr:cNvPicPr>
          <a:picLocks noChangeAspect="1"/>
        </xdr:cNvPicPr>
      </xdr:nvPicPr>
      <xdr:blipFill>
        <a:blip r:embed="rId1"/>
        <a:stretch>
          <a:fillRect/>
        </a:stretch>
      </xdr:blipFill>
      <xdr:spPr>
        <a:xfrm>
          <a:off x="14321155" y="3619500"/>
          <a:ext cx="48895" cy="62357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589915</xdr:rowOff>
    </xdr:to>
    <xdr:pic>
      <xdr:nvPicPr>
        <xdr:cNvPr id="4084" name="Picture 22"/>
        <xdr:cNvPicPr>
          <a:picLocks noChangeAspect="1"/>
        </xdr:cNvPicPr>
      </xdr:nvPicPr>
      <xdr:blipFill>
        <a:blip r:embed="rId1"/>
        <a:stretch>
          <a:fillRect/>
        </a:stretch>
      </xdr:blipFill>
      <xdr:spPr>
        <a:xfrm>
          <a:off x="14321155" y="3619500"/>
          <a:ext cx="48895" cy="58991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595630</xdr:rowOff>
    </xdr:to>
    <xdr:pic>
      <xdr:nvPicPr>
        <xdr:cNvPr id="4085" name="Picture 22"/>
        <xdr:cNvPicPr>
          <a:picLocks noChangeAspect="1"/>
        </xdr:cNvPicPr>
      </xdr:nvPicPr>
      <xdr:blipFill>
        <a:blip r:embed="rId1"/>
        <a:stretch>
          <a:fillRect/>
        </a:stretch>
      </xdr:blipFill>
      <xdr:spPr>
        <a:xfrm>
          <a:off x="14321155" y="3619500"/>
          <a:ext cx="48895" cy="59563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574040</xdr:rowOff>
    </xdr:to>
    <xdr:pic>
      <xdr:nvPicPr>
        <xdr:cNvPr id="4086" name="Picture 22"/>
        <xdr:cNvPicPr>
          <a:picLocks noChangeAspect="1"/>
        </xdr:cNvPicPr>
      </xdr:nvPicPr>
      <xdr:blipFill>
        <a:blip r:embed="rId1"/>
        <a:stretch>
          <a:fillRect/>
        </a:stretch>
      </xdr:blipFill>
      <xdr:spPr>
        <a:xfrm>
          <a:off x="14321155" y="3619500"/>
          <a:ext cx="48895" cy="57404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661670</xdr:rowOff>
    </xdr:to>
    <xdr:pic>
      <xdr:nvPicPr>
        <xdr:cNvPr id="4087" name="Picture 22"/>
        <xdr:cNvPicPr>
          <a:picLocks noChangeAspect="1"/>
        </xdr:cNvPicPr>
      </xdr:nvPicPr>
      <xdr:blipFill>
        <a:blip r:embed="rId1"/>
        <a:stretch>
          <a:fillRect/>
        </a:stretch>
      </xdr:blipFill>
      <xdr:spPr>
        <a:xfrm>
          <a:off x="14321155" y="3619500"/>
          <a:ext cx="49530" cy="66167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661670</xdr:rowOff>
    </xdr:to>
    <xdr:pic>
      <xdr:nvPicPr>
        <xdr:cNvPr id="4088" name="Picture 626"/>
        <xdr:cNvPicPr>
          <a:picLocks noChangeAspect="1"/>
        </xdr:cNvPicPr>
      </xdr:nvPicPr>
      <xdr:blipFill>
        <a:blip r:embed="rId1"/>
        <a:stretch>
          <a:fillRect/>
        </a:stretch>
      </xdr:blipFill>
      <xdr:spPr>
        <a:xfrm>
          <a:off x="14321155" y="3619500"/>
          <a:ext cx="12700" cy="66167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628015</xdr:rowOff>
    </xdr:to>
    <xdr:pic>
      <xdr:nvPicPr>
        <xdr:cNvPr id="4089" name="Picture 22"/>
        <xdr:cNvPicPr>
          <a:picLocks noChangeAspect="1"/>
        </xdr:cNvPicPr>
      </xdr:nvPicPr>
      <xdr:blipFill>
        <a:blip r:embed="rId1"/>
        <a:stretch>
          <a:fillRect/>
        </a:stretch>
      </xdr:blipFill>
      <xdr:spPr>
        <a:xfrm>
          <a:off x="14321155" y="3619500"/>
          <a:ext cx="49530" cy="62801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628015</xdr:rowOff>
    </xdr:to>
    <xdr:pic>
      <xdr:nvPicPr>
        <xdr:cNvPr id="4090" name="Picture 626"/>
        <xdr:cNvPicPr>
          <a:picLocks noChangeAspect="1"/>
        </xdr:cNvPicPr>
      </xdr:nvPicPr>
      <xdr:blipFill>
        <a:blip r:embed="rId1"/>
        <a:stretch>
          <a:fillRect/>
        </a:stretch>
      </xdr:blipFill>
      <xdr:spPr>
        <a:xfrm>
          <a:off x="14321155" y="3619500"/>
          <a:ext cx="12700" cy="6280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633730</xdr:rowOff>
    </xdr:to>
    <xdr:pic>
      <xdr:nvPicPr>
        <xdr:cNvPr id="4091" name="Picture 22"/>
        <xdr:cNvPicPr>
          <a:picLocks noChangeAspect="1"/>
        </xdr:cNvPicPr>
      </xdr:nvPicPr>
      <xdr:blipFill>
        <a:blip r:embed="rId1"/>
        <a:stretch>
          <a:fillRect/>
        </a:stretch>
      </xdr:blipFill>
      <xdr:spPr>
        <a:xfrm>
          <a:off x="14321155" y="3619500"/>
          <a:ext cx="49530" cy="6337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633730</xdr:rowOff>
    </xdr:to>
    <xdr:pic>
      <xdr:nvPicPr>
        <xdr:cNvPr id="4092" name="Picture 626"/>
        <xdr:cNvPicPr>
          <a:picLocks noChangeAspect="1"/>
        </xdr:cNvPicPr>
      </xdr:nvPicPr>
      <xdr:blipFill>
        <a:blip r:embed="rId1"/>
        <a:stretch>
          <a:fillRect/>
        </a:stretch>
      </xdr:blipFill>
      <xdr:spPr>
        <a:xfrm>
          <a:off x="14321155" y="3619500"/>
          <a:ext cx="12700" cy="63373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623570</xdr:rowOff>
    </xdr:to>
    <xdr:pic>
      <xdr:nvPicPr>
        <xdr:cNvPr id="4093" name="Picture 22"/>
        <xdr:cNvPicPr>
          <a:picLocks noChangeAspect="1"/>
        </xdr:cNvPicPr>
      </xdr:nvPicPr>
      <xdr:blipFill>
        <a:blip r:embed="rId1"/>
        <a:stretch>
          <a:fillRect/>
        </a:stretch>
      </xdr:blipFill>
      <xdr:spPr>
        <a:xfrm>
          <a:off x="14321155" y="3619500"/>
          <a:ext cx="49530" cy="62357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623570</xdr:rowOff>
    </xdr:to>
    <xdr:pic>
      <xdr:nvPicPr>
        <xdr:cNvPr id="4094" name="Picture 626"/>
        <xdr:cNvPicPr>
          <a:picLocks noChangeAspect="1"/>
        </xdr:cNvPicPr>
      </xdr:nvPicPr>
      <xdr:blipFill>
        <a:blip r:embed="rId1"/>
        <a:stretch>
          <a:fillRect/>
        </a:stretch>
      </xdr:blipFill>
      <xdr:spPr>
        <a:xfrm>
          <a:off x="14321155" y="3619500"/>
          <a:ext cx="12700" cy="62357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589915</xdr:rowOff>
    </xdr:to>
    <xdr:pic>
      <xdr:nvPicPr>
        <xdr:cNvPr id="4095" name="Picture 22"/>
        <xdr:cNvPicPr>
          <a:picLocks noChangeAspect="1"/>
        </xdr:cNvPicPr>
      </xdr:nvPicPr>
      <xdr:blipFill>
        <a:blip r:embed="rId1"/>
        <a:stretch>
          <a:fillRect/>
        </a:stretch>
      </xdr:blipFill>
      <xdr:spPr>
        <a:xfrm>
          <a:off x="14321155" y="3619500"/>
          <a:ext cx="49530" cy="58991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589915</xdr:rowOff>
    </xdr:to>
    <xdr:pic>
      <xdr:nvPicPr>
        <xdr:cNvPr id="4096" name="Picture 626"/>
        <xdr:cNvPicPr>
          <a:picLocks noChangeAspect="1"/>
        </xdr:cNvPicPr>
      </xdr:nvPicPr>
      <xdr:blipFill>
        <a:blip r:embed="rId1"/>
        <a:stretch>
          <a:fillRect/>
        </a:stretch>
      </xdr:blipFill>
      <xdr:spPr>
        <a:xfrm>
          <a:off x="14321155" y="3619500"/>
          <a:ext cx="12700" cy="58991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595630</xdr:rowOff>
    </xdr:to>
    <xdr:pic>
      <xdr:nvPicPr>
        <xdr:cNvPr id="4097" name="Picture 22"/>
        <xdr:cNvPicPr>
          <a:picLocks noChangeAspect="1"/>
        </xdr:cNvPicPr>
      </xdr:nvPicPr>
      <xdr:blipFill>
        <a:blip r:embed="rId1"/>
        <a:stretch>
          <a:fillRect/>
        </a:stretch>
      </xdr:blipFill>
      <xdr:spPr>
        <a:xfrm>
          <a:off x="14321155" y="3619500"/>
          <a:ext cx="49530" cy="5956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595630</xdr:rowOff>
    </xdr:to>
    <xdr:pic>
      <xdr:nvPicPr>
        <xdr:cNvPr id="4098" name="Picture 626"/>
        <xdr:cNvPicPr>
          <a:picLocks noChangeAspect="1"/>
        </xdr:cNvPicPr>
      </xdr:nvPicPr>
      <xdr:blipFill>
        <a:blip r:embed="rId1"/>
        <a:stretch>
          <a:fillRect/>
        </a:stretch>
      </xdr:blipFill>
      <xdr:spPr>
        <a:xfrm>
          <a:off x="14321155" y="3619500"/>
          <a:ext cx="12700" cy="59563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574040</xdr:rowOff>
    </xdr:to>
    <xdr:pic>
      <xdr:nvPicPr>
        <xdr:cNvPr id="4099" name="Picture 626"/>
        <xdr:cNvPicPr>
          <a:picLocks noChangeAspect="1"/>
        </xdr:cNvPicPr>
      </xdr:nvPicPr>
      <xdr:blipFill>
        <a:blip r:embed="rId1"/>
        <a:stretch>
          <a:fillRect/>
        </a:stretch>
      </xdr:blipFill>
      <xdr:spPr>
        <a:xfrm>
          <a:off x="14321155" y="3619500"/>
          <a:ext cx="12700" cy="57404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574040</xdr:rowOff>
    </xdr:to>
    <xdr:pic>
      <xdr:nvPicPr>
        <xdr:cNvPr id="4100" name="Picture 22"/>
        <xdr:cNvPicPr>
          <a:picLocks noChangeAspect="1"/>
        </xdr:cNvPicPr>
      </xdr:nvPicPr>
      <xdr:blipFill>
        <a:blip r:embed="rId1"/>
        <a:stretch>
          <a:fillRect/>
        </a:stretch>
      </xdr:blipFill>
      <xdr:spPr>
        <a:xfrm>
          <a:off x="14321155" y="3619500"/>
          <a:ext cx="49530" cy="574040"/>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1353820</xdr:rowOff>
    </xdr:to>
    <xdr:pic>
      <xdr:nvPicPr>
        <xdr:cNvPr id="4101" name="图片 118"/>
        <xdr:cNvPicPr/>
      </xdr:nvPicPr>
      <xdr:blipFill>
        <a:blip r:embed="rId4"/>
        <a:stretch>
          <a:fillRect/>
        </a:stretch>
      </xdr:blipFill>
      <xdr:spPr>
        <a:xfrm>
          <a:off x="11075035" y="3619500"/>
          <a:ext cx="140335" cy="1353820"/>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1341755</xdr:rowOff>
    </xdr:to>
    <xdr:pic>
      <xdr:nvPicPr>
        <xdr:cNvPr id="4102" name="图片 118"/>
        <xdr:cNvPicPr/>
      </xdr:nvPicPr>
      <xdr:blipFill>
        <a:blip r:embed="rId4"/>
        <a:stretch>
          <a:fillRect/>
        </a:stretch>
      </xdr:blipFill>
      <xdr:spPr>
        <a:xfrm>
          <a:off x="11075035" y="3619500"/>
          <a:ext cx="140335" cy="1341755"/>
        </a:xfrm>
        <a:prstGeom prst="rect">
          <a:avLst/>
        </a:prstGeom>
        <a:noFill/>
        <a:ln w="9525">
          <a:noFill/>
        </a:ln>
      </xdr:spPr>
    </xdr:pic>
    <xdr:clientData/>
  </xdr:twoCellAnchor>
  <xdr:twoCellAnchor editAs="oneCell">
    <xdr:from>
      <xdr:col>5</xdr:col>
      <xdr:colOff>0</xdr:colOff>
      <xdr:row>5</xdr:row>
      <xdr:rowOff>0</xdr:rowOff>
    </xdr:from>
    <xdr:to>
      <xdr:col>5</xdr:col>
      <xdr:colOff>139700</xdr:colOff>
      <xdr:row>5</xdr:row>
      <xdr:rowOff>1353185</xdr:rowOff>
    </xdr:to>
    <xdr:pic>
      <xdr:nvPicPr>
        <xdr:cNvPr id="4103" name="图片 118"/>
        <xdr:cNvPicPr/>
      </xdr:nvPicPr>
      <xdr:blipFill>
        <a:blip r:embed="rId4" cstate="print"/>
        <a:stretch>
          <a:fillRect/>
        </a:stretch>
      </xdr:blipFill>
      <xdr:spPr>
        <a:xfrm>
          <a:off x="11075035" y="3619500"/>
          <a:ext cx="139700" cy="135318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139700</xdr:colOff>
      <xdr:row>5</xdr:row>
      <xdr:rowOff>1340485</xdr:rowOff>
    </xdr:to>
    <xdr:pic>
      <xdr:nvPicPr>
        <xdr:cNvPr id="4104" name="图片 118"/>
        <xdr:cNvPicPr/>
      </xdr:nvPicPr>
      <xdr:blipFill>
        <a:blip r:embed="rId4" cstate="print"/>
        <a:stretch>
          <a:fillRect/>
        </a:stretch>
      </xdr:blipFill>
      <xdr:spPr>
        <a:xfrm>
          <a:off x="11075035" y="3619500"/>
          <a:ext cx="139700" cy="134048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140335</xdr:colOff>
      <xdr:row>5</xdr:row>
      <xdr:rowOff>1353185</xdr:rowOff>
    </xdr:to>
    <xdr:pic>
      <xdr:nvPicPr>
        <xdr:cNvPr id="4105" name="图片 118"/>
        <xdr:cNvPicPr/>
      </xdr:nvPicPr>
      <xdr:blipFill>
        <a:blip r:embed="rId4"/>
        <a:stretch>
          <a:fillRect/>
        </a:stretch>
      </xdr:blipFill>
      <xdr:spPr>
        <a:xfrm>
          <a:off x="11075035" y="3619500"/>
          <a:ext cx="140335" cy="1353185"/>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1341120</xdr:rowOff>
    </xdr:to>
    <xdr:pic>
      <xdr:nvPicPr>
        <xdr:cNvPr id="4106" name="图片 118"/>
        <xdr:cNvPicPr/>
      </xdr:nvPicPr>
      <xdr:blipFill>
        <a:blip r:embed="rId4"/>
        <a:stretch>
          <a:fillRect/>
        </a:stretch>
      </xdr:blipFill>
      <xdr:spPr>
        <a:xfrm>
          <a:off x="11075035" y="3619500"/>
          <a:ext cx="140335" cy="1341120"/>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1342390</xdr:rowOff>
    </xdr:to>
    <xdr:pic>
      <xdr:nvPicPr>
        <xdr:cNvPr id="4107" name="图片 118"/>
        <xdr:cNvPicPr/>
      </xdr:nvPicPr>
      <xdr:blipFill>
        <a:blip r:embed="rId4"/>
        <a:stretch>
          <a:fillRect/>
        </a:stretch>
      </xdr:blipFill>
      <xdr:spPr>
        <a:xfrm>
          <a:off x="11075035" y="3619500"/>
          <a:ext cx="140335" cy="1342390"/>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1372870</xdr:rowOff>
    </xdr:to>
    <xdr:pic>
      <xdr:nvPicPr>
        <xdr:cNvPr id="4108" name="图片 118"/>
        <xdr:cNvPicPr/>
      </xdr:nvPicPr>
      <xdr:blipFill>
        <a:blip r:embed="rId4"/>
        <a:stretch>
          <a:fillRect/>
        </a:stretch>
      </xdr:blipFill>
      <xdr:spPr>
        <a:xfrm>
          <a:off x="11075035" y="3619500"/>
          <a:ext cx="140335" cy="1372870"/>
        </a:xfrm>
        <a:prstGeom prst="rect">
          <a:avLst/>
        </a:prstGeom>
        <a:noFill/>
        <a:ln w="9525">
          <a:noFill/>
        </a:ln>
      </xdr:spPr>
    </xdr:pic>
    <xdr:clientData/>
  </xdr:twoCellAnchor>
  <xdr:twoCellAnchor editAs="oneCell">
    <xdr:from>
      <xdr:col>5</xdr:col>
      <xdr:colOff>0</xdr:colOff>
      <xdr:row>5</xdr:row>
      <xdr:rowOff>0</xdr:rowOff>
    </xdr:from>
    <xdr:to>
      <xdr:col>5</xdr:col>
      <xdr:colOff>140335</xdr:colOff>
      <xdr:row>5</xdr:row>
      <xdr:rowOff>1360805</xdr:rowOff>
    </xdr:to>
    <xdr:pic>
      <xdr:nvPicPr>
        <xdr:cNvPr id="4109" name="图片 118"/>
        <xdr:cNvPicPr/>
      </xdr:nvPicPr>
      <xdr:blipFill>
        <a:blip r:embed="rId4"/>
        <a:stretch>
          <a:fillRect/>
        </a:stretch>
      </xdr:blipFill>
      <xdr:spPr>
        <a:xfrm>
          <a:off x="11075035" y="3619500"/>
          <a:ext cx="140335" cy="1360805"/>
        </a:xfrm>
        <a:prstGeom prst="rect">
          <a:avLst/>
        </a:prstGeom>
        <a:noFill/>
        <a:ln w="9525">
          <a:noFill/>
        </a:ln>
      </xdr:spPr>
    </xdr:pic>
    <xdr:clientData/>
  </xdr:twoCellAnchor>
  <xdr:twoCellAnchor editAs="oneCell">
    <xdr:from>
      <xdr:col>5</xdr:col>
      <xdr:colOff>0</xdr:colOff>
      <xdr:row>5</xdr:row>
      <xdr:rowOff>0</xdr:rowOff>
    </xdr:from>
    <xdr:to>
      <xdr:col>5</xdr:col>
      <xdr:colOff>139065</xdr:colOff>
      <xdr:row>5</xdr:row>
      <xdr:rowOff>1352550</xdr:rowOff>
    </xdr:to>
    <xdr:pic>
      <xdr:nvPicPr>
        <xdr:cNvPr id="4110" name="图片 118"/>
        <xdr:cNvPicPr/>
      </xdr:nvPicPr>
      <xdr:blipFill>
        <a:blip r:embed="rId4"/>
        <a:stretch>
          <a:fillRect/>
        </a:stretch>
      </xdr:blipFill>
      <xdr:spPr>
        <a:xfrm>
          <a:off x="11075035" y="3619500"/>
          <a:ext cx="139065" cy="1352550"/>
        </a:xfrm>
        <a:prstGeom prst="rect">
          <a:avLst/>
        </a:prstGeom>
        <a:noFill/>
        <a:ln w="9525">
          <a:noFill/>
        </a:ln>
      </xdr:spPr>
    </xdr:pic>
    <xdr:clientData/>
  </xdr:twoCellAnchor>
  <xdr:twoCellAnchor editAs="oneCell">
    <xdr:from>
      <xdr:col>5</xdr:col>
      <xdr:colOff>0</xdr:colOff>
      <xdr:row>5</xdr:row>
      <xdr:rowOff>0</xdr:rowOff>
    </xdr:from>
    <xdr:to>
      <xdr:col>5</xdr:col>
      <xdr:colOff>139065</xdr:colOff>
      <xdr:row>5</xdr:row>
      <xdr:rowOff>1340485</xdr:rowOff>
    </xdr:to>
    <xdr:pic>
      <xdr:nvPicPr>
        <xdr:cNvPr id="4111" name="图片 118"/>
        <xdr:cNvPicPr/>
      </xdr:nvPicPr>
      <xdr:blipFill>
        <a:blip r:embed="rId4"/>
        <a:stretch>
          <a:fillRect/>
        </a:stretch>
      </xdr:blipFill>
      <xdr:spPr>
        <a:xfrm>
          <a:off x="11075035" y="3619500"/>
          <a:ext cx="139065" cy="1340485"/>
        </a:xfrm>
        <a:prstGeom prst="rect">
          <a:avLst/>
        </a:prstGeom>
        <a:noFill/>
        <a:ln w="9525">
          <a:noFill/>
        </a:ln>
      </xdr:spPr>
    </xdr:pic>
    <xdr:clientData/>
  </xdr:twoCellAnchor>
  <xdr:twoCellAnchor editAs="oneCell">
    <xdr:from>
      <xdr:col>5</xdr:col>
      <xdr:colOff>0</xdr:colOff>
      <xdr:row>5</xdr:row>
      <xdr:rowOff>0</xdr:rowOff>
    </xdr:from>
    <xdr:to>
      <xdr:col>5</xdr:col>
      <xdr:colOff>139065</xdr:colOff>
      <xdr:row>5</xdr:row>
      <xdr:rowOff>1343660</xdr:rowOff>
    </xdr:to>
    <xdr:pic>
      <xdr:nvPicPr>
        <xdr:cNvPr id="4112" name="图片 118"/>
        <xdr:cNvPicPr/>
      </xdr:nvPicPr>
      <xdr:blipFill>
        <a:blip r:embed="rId4"/>
        <a:stretch>
          <a:fillRect/>
        </a:stretch>
      </xdr:blipFill>
      <xdr:spPr>
        <a:xfrm>
          <a:off x="11075035" y="3619500"/>
          <a:ext cx="139065" cy="1343660"/>
        </a:xfrm>
        <a:prstGeom prst="rect">
          <a:avLst/>
        </a:prstGeom>
        <a:noFill/>
        <a:ln w="9525">
          <a:noFill/>
        </a:ln>
      </xdr:spPr>
    </xdr:pic>
    <xdr:clientData/>
  </xdr:twoCellAnchor>
  <xdr:twoCellAnchor editAs="oneCell">
    <xdr:from>
      <xdr:col>5</xdr:col>
      <xdr:colOff>0</xdr:colOff>
      <xdr:row>5</xdr:row>
      <xdr:rowOff>0</xdr:rowOff>
    </xdr:from>
    <xdr:to>
      <xdr:col>5</xdr:col>
      <xdr:colOff>139065</xdr:colOff>
      <xdr:row>5</xdr:row>
      <xdr:rowOff>1373505</xdr:rowOff>
    </xdr:to>
    <xdr:pic>
      <xdr:nvPicPr>
        <xdr:cNvPr id="4113" name="图片 118"/>
        <xdr:cNvPicPr/>
      </xdr:nvPicPr>
      <xdr:blipFill>
        <a:blip r:embed="rId4"/>
        <a:stretch>
          <a:fillRect/>
        </a:stretch>
      </xdr:blipFill>
      <xdr:spPr>
        <a:xfrm>
          <a:off x="11075035" y="3619500"/>
          <a:ext cx="139065" cy="1373505"/>
        </a:xfrm>
        <a:prstGeom prst="rect">
          <a:avLst/>
        </a:prstGeom>
        <a:noFill/>
        <a:ln w="9525">
          <a:noFill/>
        </a:ln>
      </xdr:spPr>
    </xdr:pic>
    <xdr:clientData/>
  </xdr:twoCellAnchor>
  <xdr:twoCellAnchor editAs="oneCell">
    <xdr:from>
      <xdr:col>5</xdr:col>
      <xdr:colOff>0</xdr:colOff>
      <xdr:row>5</xdr:row>
      <xdr:rowOff>0</xdr:rowOff>
    </xdr:from>
    <xdr:to>
      <xdr:col>5</xdr:col>
      <xdr:colOff>139065</xdr:colOff>
      <xdr:row>5</xdr:row>
      <xdr:rowOff>1361440</xdr:rowOff>
    </xdr:to>
    <xdr:pic>
      <xdr:nvPicPr>
        <xdr:cNvPr id="4114" name="图片 118"/>
        <xdr:cNvPicPr/>
      </xdr:nvPicPr>
      <xdr:blipFill>
        <a:blip r:embed="rId4"/>
        <a:stretch>
          <a:fillRect/>
        </a:stretch>
      </xdr:blipFill>
      <xdr:spPr>
        <a:xfrm>
          <a:off x="11075035" y="3619500"/>
          <a:ext cx="139065" cy="1361440"/>
        </a:xfrm>
        <a:prstGeom prst="rect">
          <a:avLst/>
        </a:prstGeom>
        <a:noFill/>
        <a:ln w="9525">
          <a:noFill/>
        </a:ln>
      </xdr:spPr>
    </xdr:pic>
    <xdr:clientData/>
  </xdr:twoCellAnchor>
  <xdr:twoCellAnchor editAs="oneCell">
    <xdr:from>
      <xdr:col>9</xdr:col>
      <xdr:colOff>0</xdr:colOff>
      <xdr:row>5</xdr:row>
      <xdr:rowOff>0</xdr:rowOff>
    </xdr:from>
    <xdr:to>
      <xdr:col>10</xdr:col>
      <xdr:colOff>613410</xdr:colOff>
      <xdr:row>5</xdr:row>
      <xdr:rowOff>200025</xdr:rowOff>
    </xdr:to>
    <xdr:pic>
      <xdr:nvPicPr>
        <xdr:cNvPr id="4115" name="图片 41" descr="clipboard/drawings/NULL"/>
        <xdr:cNvPicPr>
          <a:picLocks noChangeAspect="1"/>
        </xdr:cNvPicPr>
      </xdr:nvPicPr>
      <xdr:blipFill>
        <a:blip r:embed="rId2" r:link="rId3"/>
        <a:stretch>
          <a:fillRect/>
        </a:stretch>
      </xdr:blipFill>
      <xdr:spPr>
        <a:xfrm>
          <a:off x="15284450" y="3619500"/>
          <a:ext cx="1576705" cy="200025"/>
        </a:xfrm>
        <a:prstGeom prst="rect">
          <a:avLst/>
        </a:prstGeom>
        <a:noFill/>
        <a:ln w="9525">
          <a:noFill/>
        </a:ln>
      </xdr:spPr>
    </xdr:pic>
    <xdr:clientData/>
  </xdr:twoCellAnchor>
  <xdr:twoCellAnchor editAs="oneCell">
    <xdr:from>
      <xdr:col>9</xdr:col>
      <xdr:colOff>0</xdr:colOff>
      <xdr:row>5</xdr:row>
      <xdr:rowOff>0</xdr:rowOff>
    </xdr:from>
    <xdr:to>
      <xdr:col>11</xdr:col>
      <xdr:colOff>3810</xdr:colOff>
      <xdr:row>5</xdr:row>
      <xdr:rowOff>200025</xdr:rowOff>
    </xdr:to>
    <xdr:pic>
      <xdr:nvPicPr>
        <xdr:cNvPr id="4116" name="图片 41" descr="clipboard/drawings/NULL"/>
        <xdr:cNvPicPr>
          <a:picLocks noChangeAspect="1"/>
        </xdr:cNvPicPr>
      </xdr:nvPicPr>
      <xdr:blipFill>
        <a:blip r:embed="rId2" r:link="rId3"/>
        <a:stretch>
          <a:fillRect/>
        </a:stretch>
      </xdr:blipFill>
      <xdr:spPr>
        <a:xfrm>
          <a:off x="15284450" y="3619500"/>
          <a:ext cx="1930400" cy="200025"/>
        </a:xfrm>
        <a:prstGeom prst="rect">
          <a:avLst/>
        </a:prstGeom>
        <a:noFill/>
        <a:ln w="9525">
          <a:noFill/>
        </a:ln>
      </xdr:spPr>
    </xdr:pic>
    <xdr:clientData/>
  </xdr:twoCellAnchor>
  <xdr:twoCellAnchor editAs="oneCell">
    <xdr:from>
      <xdr:col>5</xdr:col>
      <xdr:colOff>0</xdr:colOff>
      <xdr:row>5</xdr:row>
      <xdr:rowOff>0</xdr:rowOff>
    </xdr:from>
    <xdr:to>
      <xdr:col>5</xdr:col>
      <xdr:colOff>181610</xdr:colOff>
      <xdr:row>5</xdr:row>
      <xdr:rowOff>200025</xdr:rowOff>
    </xdr:to>
    <xdr:pic>
      <xdr:nvPicPr>
        <xdr:cNvPr id="4117" name="图片 118"/>
        <xdr:cNvPicPr/>
      </xdr:nvPicPr>
      <xdr:blipFill>
        <a:blip r:embed="rId4"/>
        <a:stretch>
          <a:fillRect/>
        </a:stretch>
      </xdr:blipFill>
      <xdr:spPr>
        <a:xfrm>
          <a:off x="11075035" y="3619500"/>
          <a:ext cx="181610" cy="200025"/>
        </a:xfrm>
        <a:prstGeom prst="rect">
          <a:avLst/>
        </a:prstGeom>
        <a:noFill/>
        <a:ln w="9525">
          <a:noFill/>
        </a:ln>
      </xdr:spPr>
    </xdr:pic>
    <xdr:clientData/>
  </xdr:twoCellAnchor>
  <xdr:twoCellAnchor editAs="oneCell">
    <xdr:from>
      <xdr:col>5</xdr:col>
      <xdr:colOff>0</xdr:colOff>
      <xdr:row>5</xdr:row>
      <xdr:rowOff>0</xdr:rowOff>
    </xdr:from>
    <xdr:to>
      <xdr:col>5</xdr:col>
      <xdr:colOff>180975</xdr:colOff>
      <xdr:row>5</xdr:row>
      <xdr:rowOff>200025</xdr:rowOff>
    </xdr:to>
    <xdr:pic>
      <xdr:nvPicPr>
        <xdr:cNvPr id="4118" name="图片 118"/>
        <xdr:cNvPicPr/>
      </xdr:nvPicPr>
      <xdr:blipFill>
        <a:blip r:embed="rId4" cstate="print"/>
        <a:stretch>
          <a:fillRect/>
        </a:stretch>
      </xdr:blipFill>
      <xdr:spPr>
        <a:xfrm>
          <a:off x="11075035" y="3619500"/>
          <a:ext cx="180975"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180340</xdr:colOff>
      <xdr:row>5</xdr:row>
      <xdr:rowOff>200025</xdr:rowOff>
    </xdr:to>
    <xdr:pic>
      <xdr:nvPicPr>
        <xdr:cNvPr id="4119" name="图片 118"/>
        <xdr:cNvPicPr/>
      </xdr:nvPicPr>
      <xdr:blipFill>
        <a:blip r:embed="rId4"/>
        <a:stretch>
          <a:fillRect/>
        </a:stretch>
      </xdr:blipFill>
      <xdr:spPr>
        <a:xfrm>
          <a:off x="11075035" y="3619500"/>
          <a:ext cx="180340" cy="200025"/>
        </a:xfrm>
        <a:prstGeom prst="rect">
          <a:avLst/>
        </a:prstGeom>
        <a:noFill/>
        <a:ln w="9525">
          <a:noFill/>
        </a:ln>
      </xdr:spPr>
    </xdr:pic>
    <xdr:clientData/>
  </xdr:twoCellAnchor>
  <xdr:twoCellAnchor editAs="oneCell">
    <xdr:from>
      <xdr:col>7</xdr:col>
      <xdr:colOff>41275</xdr:colOff>
      <xdr:row>5</xdr:row>
      <xdr:rowOff>0</xdr:rowOff>
    </xdr:from>
    <xdr:to>
      <xdr:col>7</xdr:col>
      <xdr:colOff>264160</xdr:colOff>
      <xdr:row>5</xdr:row>
      <xdr:rowOff>200025</xdr:rowOff>
    </xdr:to>
    <xdr:pic>
      <xdr:nvPicPr>
        <xdr:cNvPr id="4120" name="图片 118"/>
        <xdr:cNvPicPr/>
      </xdr:nvPicPr>
      <xdr:blipFill>
        <a:blip r:embed="rId4"/>
        <a:stretch>
          <a:fillRect/>
        </a:stretch>
      </xdr:blipFill>
      <xdr:spPr>
        <a:xfrm>
          <a:off x="13094335" y="3619500"/>
          <a:ext cx="222885" cy="200025"/>
        </a:xfrm>
        <a:prstGeom prst="rect">
          <a:avLst/>
        </a:prstGeom>
        <a:noFill/>
        <a:ln w="9525">
          <a:noFill/>
        </a:ln>
      </xdr:spPr>
    </xdr:pic>
    <xdr:clientData/>
  </xdr:twoCellAnchor>
  <xdr:twoCellAnchor editAs="oneCell">
    <xdr:from>
      <xdr:col>7</xdr:col>
      <xdr:colOff>41275</xdr:colOff>
      <xdr:row>5</xdr:row>
      <xdr:rowOff>0</xdr:rowOff>
    </xdr:from>
    <xdr:to>
      <xdr:col>7</xdr:col>
      <xdr:colOff>263525</xdr:colOff>
      <xdr:row>5</xdr:row>
      <xdr:rowOff>200025</xdr:rowOff>
    </xdr:to>
    <xdr:pic>
      <xdr:nvPicPr>
        <xdr:cNvPr id="4121" name="图片 118"/>
        <xdr:cNvPicPr/>
      </xdr:nvPicPr>
      <xdr:blipFill>
        <a:blip r:embed="rId4" cstate="print"/>
        <a:stretch>
          <a:fillRect/>
        </a:stretch>
      </xdr:blipFill>
      <xdr:spPr>
        <a:xfrm>
          <a:off x="13094335" y="3619500"/>
          <a:ext cx="222250"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262890</xdr:colOff>
      <xdr:row>5</xdr:row>
      <xdr:rowOff>200025</xdr:rowOff>
    </xdr:to>
    <xdr:pic>
      <xdr:nvPicPr>
        <xdr:cNvPr id="4122" name="图片 118"/>
        <xdr:cNvPicPr/>
      </xdr:nvPicPr>
      <xdr:blipFill>
        <a:blip r:embed="rId4"/>
        <a:stretch>
          <a:fillRect/>
        </a:stretch>
      </xdr:blipFill>
      <xdr:spPr>
        <a:xfrm>
          <a:off x="13094335" y="3619500"/>
          <a:ext cx="221615" cy="200025"/>
        </a:xfrm>
        <a:prstGeom prst="rect">
          <a:avLst/>
        </a:prstGeom>
        <a:noFill/>
        <a:ln w="9525">
          <a:noFill/>
        </a:ln>
      </xdr:spPr>
    </xdr:pic>
    <xdr:clientData/>
  </xdr:twoCellAnchor>
  <xdr:twoCellAnchor editAs="oneCell">
    <xdr:from>
      <xdr:col>8</xdr:col>
      <xdr:colOff>0</xdr:colOff>
      <xdr:row>5</xdr:row>
      <xdr:rowOff>0</xdr:rowOff>
    </xdr:from>
    <xdr:to>
      <xdr:col>9</xdr:col>
      <xdr:colOff>259715</xdr:colOff>
      <xdr:row>5</xdr:row>
      <xdr:rowOff>200025</xdr:rowOff>
    </xdr:to>
    <xdr:pic>
      <xdr:nvPicPr>
        <xdr:cNvPr id="4135" name="图片 41" descr="clipboard/drawings/NULL"/>
        <xdr:cNvPicPr>
          <a:picLocks noChangeAspect="1"/>
        </xdr:cNvPicPr>
      </xdr:nvPicPr>
      <xdr:blipFill>
        <a:blip r:embed="rId2" r:link="rId3"/>
        <a:stretch>
          <a:fillRect/>
        </a:stretch>
      </xdr:blipFill>
      <xdr:spPr>
        <a:xfrm>
          <a:off x="14321155" y="3619500"/>
          <a:ext cx="1223010" cy="20002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164465</xdr:rowOff>
    </xdr:to>
    <xdr:pic>
      <xdr:nvPicPr>
        <xdr:cNvPr id="4136" name="图片_41"/>
        <xdr:cNvPicPr/>
      </xdr:nvPicPr>
      <xdr:blipFill>
        <a:blip r:embed="rId5" r:link="rId3"/>
        <a:stretch>
          <a:fillRect/>
        </a:stretch>
      </xdr:blipFill>
      <xdr:spPr>
        <a:xfrm>
          <a:off x="14321155" y="3619500"/>
          <a:ext cx="161290" cy="164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160655</xdr:rowOff>
    </xdr:to>
    <xdr:pic>
      <xdr:nvPicPr>
        <xdr:cNvPr id="4137" name="图片_41"/>
        <xdr:cNvPicPr/>
      </xdr:nvPicPr>
      <xdr:blipFill>
        <a:blip r:embed="rId5" r:link="rId3"/>
        <a:stretch>
          <a:fillRect/>
        </a:stretch>
      </xdr:blipFill>
      <xdr:spPr>
        <a:xfrm>
          <a:off x="14321155" y="3619500"/>
          <a:ext cx="161925" cy="1606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164465</xdr:rowOff>
    </xdr:to>
    <xdr:pic>
      <xdr:nvPicPr>
        <xdr:cNvPr id="4138" name="图片_41"/>
        <xdr:cNvPicPr/>
      </xdr:nvPicPr>
      <xdr:blipFill>
        <a:blip r:embed="rId5" r:link="rId3"/>
        <a:stretch>
          <a:fillRect/>
        </a:stretch>
      </xdr:blipFill>
      <xdr:spPr>
        <a:xfrm>
          <a:off x="14321155" y="3619500"/>
          <a:ext cx="161925" cy="164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180340</xdr:rowOff>
    </xdr:to>
    <xdr:pic>
      <xdr:nvPicPr>
        <xdr:cNvPr id="4139" name="图片_41"/>
        <xdr:cNvPicPr/>
      </xdr:nvPicPr>
      <xdr:blipFill>
        <a:blip r:embed="rId6" r:link="rId3"/>
        <a:stretch>
          <a:fillRect/>
        </a:stretch>
      </xdr:blipFill>
      <xdr:spPr>
        <a:xfrm>
          <a:off x="14321155" y="3619500"/>
          <a:ext cx="161925" cy="180340"/>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160655</xdr:rowOff>
    </xdr:to>
    <xdr:pic>
      <xdr:nvPicPr>
        <xdr:cNvPr id="4140" name="图片_41"/>
        <xdr:cNvPicPr/>
      </xdr:nvPicPr>
      <xdr:blipFill>
        <a:blip r:embed="rId5" r:link="rId3"/>
        <a:stretch>
          <a:fillRect/>
        </a:stretch>
      </xdr:blipFill>
      <xdr:spPr>
        <a:xfrm>
          <a:off x="14321155" y="3619500"/>
          <a:ext cx="161290" cy="1606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198755</xdr:rowOff>
    </xdr:to>
    <xdr:pic>
      <xdr:nvPicPr>
        <xdr:cNvPr id="4141" name="图片_37"/>
        <xdr:cNvPicPr/>
      </xdr:nvPicPr>
      <xdr:blipFill>
        <a:blip r:embed="rId7" r:link="rId3"/>
        <a:stretch>
          <a:fillRect/>
        </a:stretch>
      </xdr:blipFill>
      <xdr:spPr>
        <a:xfrm>
          <a:off x="14321155" y="3619500"/>
          <a:ext cx="161925" cy="19875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180340</xdr:rowOff>
    </xdr:to>
    <xdr:pic>
      <xdr:nvPicPr>
        <xdr:cNvPr id="4142" name="图片_41"/>
        <xdr:cNvPicPr/>
      </xdr:nvPicPr>
      <xdr:blipFill>
        <a:blip r:embed="rId6" r:link="rId3"/>
        <a:stretch>
          <a:fillRect/>
        </a:stretch>
      </xdr:blipFill>
      <xdr:spPr>
        <a:xfrm>
          <a:off x="14321155" y="3619500"/>
          <a:ext cx="161290" cy="180340"/>
        </a:xfrm>
        <a:prstGeom prst="rect">
          <a:avLst/>
        </a:prstGeom>
        <a:noFill/>
        <a:ln w="9525">
          <a:noFill/>
        </a:ln>
      </xdr:spPr>
    </xdr:pic>
    <xdr:clientData/>
  </xdr:twoCellAnchor>
  <xdr:twoCellAnchor editAs="oneCell">
    <xdr:from>
      <xdr:col>8</xdr:col>
      <xdr:colOff>0</xdr:colOff>
      <xdr:row>5</xdr:row>
      <xdr:rowOff>0</xdr:rowOff>
    </xdr:from>
    <xdr:to>
      <xdr:col>9</xdr:col>
      <xdr:colOff>735965</xdr:colOff>
      <xdr:row>5</xdr:row>
      <xdr:rowOff>200025</xdr:rowOff>
    </xdr:to>
    <xdr:pic>
      <xdr:nvPicPr>
        <xdr:cNvPr id="4143" name="Picture 626"/>
        <xdr:cNvPicPr>
          <a:picLocks noChangeAspect="1"/>
        </xdr:cNvPicPr>
      </xdr:nvPicPr>
      <xdr:blipFill>
        <a:blip r:embed="rId1"/>
        <a:stretch>
          <a:fillRect/>
        </a:stretch>
      </xdr:blipFill>
      <xdr:spPr>
        <a:xfrm>
          <a:off x="14321155" y="3619500"/>
          <a:ext cx="1699260" cy="200025"/>
        </a:xfrm>
        <a:prstGeom prst="rect">
          <a:avLst/>
        </a:prstGeom>
        <a:noFill/>
        <a:ln w="9525">
          <a:noFill/>
        </a:ln>
      </xdr:spPr>
    </xdr:pic>
    <xdr:clientData/>
  </xdr:twoCellAnchor>
  <xdr:twoCellAnchor editAs="oneCell">
    <xdr:from>
      <xdr:col>8</xdr:col>
      <xdr:colOff>0</xdr:colOff>
      <xdr:row>5</xdr:row>
      <xdr:rowOff>0</xdr:rowOff>
    </xdr:from>
    <xdr:to>
      <xdr:col>9</xdr:col>
      <xdr:colOff>613410</xdr:colOff>
      <xdr:row>5</xdr:row>
      <xdr:rowOff>200025</xdr:rowOff>
    </xdr:to>
    <xdr:pic>
      <xdr:nvPicPr>
        <xdr:cNvPr id="4144" name="图片 41" descr="clipboard/drawings/NULL"/>
        <xdr:cNvPicPr>
          <a:picLocks noChangeAspect="1"/>
        </xdr:cNvPicPr>
      </xdr:nvPicPr>
      <xdr:blipFill>
        <a:blip r:embed="rId2" r:link="rId3"/>
        <a:stretch>
          <a:fillRect/>
        </a:stretch>
      </xdr:blipFill>
      <xdr:spPr>
        <a:xfrm>
          <a:off x="14321155" y="3619500"/>
          <a:ext cx="1576705" cy="200025"/>
        </a:xfrm>
        <a:prstGeom prst="rect">
          <a:avLst/>
        </a:prstGeom>
        <a:noFill/>
        <a:ln w="9525">
          <a:noFill/>
        </a:ln>
      </xdr:spPr>
    </xdr:pic>
    <xdr:clientData/>
  </xdr:twoCellAnchor>
  <xdr:twoCellAnchor editAs="oneCell">
    <xdr:from>
      <xdr:col>8</xdr:col>
      <xdr:colOff>0</xdr:colOff>
      <xdr:row>5</xdr:row>
      <xdr:rowOff>0</xdr:rowOff>
    </xdr:from>
    <xdr:to>
      <xdr:col>10</xdr:col>
      <xdr:colOff>194310</xdr:colOff>
      <xdr:row>5</xdr:row>
      <xdr:rowOff>200025</xdr:rowOff>
    </xdr:to>
    <xdr:pic>
      <xdr:nvPicPr>
        <xdr:cNvPr id="4145" name="Picture 626"/>
        <xdr:cNvPicPr>
          <a:picLocks noChangeAspect="1"/>
        </xdr:cNvPicPr>
      </xdr:nvPicPr>
      <xdr:blipFill>
        <a:blip r:embed="rId1"/>
        <a:stretch>
          <a:fillRect/>
        </a:stretch>
      </xdr:blipFill>
      <xdr:spPr>
        <a:xfrm>
          <a:off x="14321155" y="3619500"/>
          <a:ext cx="2120900" cy="200025"/>
        </a:xfrm>
        <a:prstGeom prst="rect">
          <a:avLst/>
        </a:prstGeom>
        <a:noFill/>
        <a:ln w="9525">
          <a:noFill/>
        </a:ln>
      </xdr:spPr>
    </xdr:pic>
    <xdr:clientData/>
  </xdr:twoCellAnchor>
  <xdr:twoCellAnchor editAs="oneCell">
    <xdr:from>
      <xdr:col>8</xdr:col>
      <xdr:colOff>0</xdr:colOff>
      <xdr:row>5</xdr:row>
      <xdr:rowOff>0</xdr:rowOff>
    </xdr:from>
    <xdr:to>
      <xdr:col>10</xdr:col>
      <xdr:colOff>3810</xdr:colOff>
      <xdr:row>5</xdr:row>
      <xdr:rowOff>200025</xdr:rowOff>
    </xdr:to>
    <xdr:pic>
      <xdr:nvPicPr>
        <xdr:cNvPr id="4146" name="图片 41" descr="clipboard/drawings/NULL"/>
        <xdr:cNvPicPr>
          <a:picLocks noChangeAspect="1"/>
        </xdr:cNvPicPr>
      </xdr:nvPicPr>
      <xdr:blipFill>
        <a:blip r:embed="rId2" r:link="rId3"/>
        <a:stretch>
          <a:fillRect/>
        </a:stretch>
      </xdr:blipFill>
      <xdr:spPr>
        <a:xfrm>
          <a:off x="14321155" y="3619500"/>
          <a:ext cx="1930400" cy="200025"/>
        </a:xfrm>
        <a:prstGeom prst="rect">
          <a:avLst/>
        </a:prstGeom>
        <a:noFill/>
        <a:ln w="9525">
          <a:noFill/>
        </a:ln>
      </xdr:spPr>
    </xdr:pic>
    <xdr:clientData/>
  </xdr:twoCellAnchor>
  <xdr:twoCellAnchor editAs="oneCell">
    <xdr:from>
      <xdr:col>9</xdr:col>
      <xdr:colOff>0</xdr:colOff>
      <xdr:row>5</xdr:row>
      <xdr:rowOff>0</xdr:rowOff>
    </xdr:from>
    <xdr:to>
      <xdr:col>11</xdr:col>
      <xdr:colOff>357505</xdr:colOff>
      <xdr:row>5</xdr:row>
      <xdr:rowOff>200025</xdr:rowOff>
    </xdr:to>
    <xdr:pic>
      <xdr:nvPicPr>
        <xdr:cNvPr id="4147" name="图片 41" descr="clipboard/drawings/NULL"/>
        <xdr:cNvPicPr>
          <a:picLocks noChangeAspect="1"/>
        </xdr:cNvPicPr>
      </xdr:nvPicPr>
      <xdr:blipFill>
        <a:blip r:embed="rId2" r:link="rId3"/>
        <a:stretch>
          <a:fillRect/>
        </a:stretch>
      </xdr:blipFill>
      <xdr:spPr>
        <a:xfrm>
          <a:off x="15284450" y="3619500"/>
          <a:ext cx="2284095" cy="200025"/>
        </a:xfrm>
        <a:prstGeom prst="rect">
          <a:avLst/>
        </a:prstGeom>
        <a:noFill/>
        <a:ln w="9525">
          <a:noFill/>
        </a:ln>
      </xdr:spPr>
    </xdr:pic>
    <xdr:clientData/>
  </xdr:twoCellAnchor>
  <xdr:twoCellAnchor editAs="oneCell">
    <xdr:from>
      <xdr:col>9</xdr:col>
      <xdr:colOff>0</xdr:colOff>
      <xdr:row>5</xdr:row>
      <xdr:rowOff>0</xdr:rowOff>
    </xdr:from>
    <xdr:to>
      <xdr:col>12</xdr:col>
      <xdr:colOff>74295</xdr:colOff>
      <xdr:row>5</xdr:row>
      <xdr:rowOff>200025</xdr:rowOff>
    </xdr:to>
    <xdr:pic>
      <xdr:nvPicPr>
        <xdr:cNvPr id="4148" name="Picture 626"/>
        <xdr:cNvPicPr>
          <a:picLocks noChangeAspect="1"/>
        </xdr:cNvPicPr>
      </xdr:nvPicPr>
      <xdr:blipFill>
        <a:blip r:embed="rId1"/>
        <a:stretch>
          <a:fillRect/>
        </a:stretch>
      </xdr:blipFill>
      <xdr:spPr>
        <a:xfrm>
          <a:off x="15284450" y="3619500"/>
          <a:ext cx="2964180" cy="200025"/>
        </a:xfrm>
        <a:prstGeom prst="rect">
          <a:avLst/>
        </a:prstGeom>
        <a:noFill/>
        <a:ln w="9525">
          <a:noFill/>
        </a:ln>
      </xdr:spPr>
    </xdr:pic>
    <xdr:clientData/>
  </xdr:twoCellAnchor>
  <xdr:twoCellAnchor editAs="oneCell">
    <xdr:from>
      <xdr:col>10</xdr:col>
      <xdr:colOff>0</xdr:colOff>
      <xdr:row>5</xdr:row>
      <xdr:rowOff>0</xdr:rowOff>
    </xdr:from>
    <xdr:to>
      <xdr:col>12</xdr:col>
      <xdr:colOff>711200</xdr:colOff>
      <xdr:row>5</xdr:row>
      <xdr:rowOff>200025</xdr:rowOff>
    </xdr:to>
    <xdr:pic>
      <xdr:nvPicPr>
        <xdr:cNvPr id="4149" name="图片 41" descr="clipboard/drawings/NULL"/>
        <xdr:cNvPicPr>
          <a:picLocks noChangeAspect="1"/>
        </xdr:cNvPicPr>
      </xdr:nvPicPr>
      <xdr:blipFill>
        <a:blip r:embed="rId2" r:link="rId3"/>
        <a:stretch>
          <a:fillRect/>
        </a:stretch>
      </xdr:blipFill>
      <xdr:spPr>
        <a:xfrm>
          <a:off x="16247745" y="3619500"/>
          <a:ext cx="2637790" cy="20002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200025</xdr:rowOff>
    </xdr:to>
    <xdr:pic>
      <xdr:nvPicPr>
        <xdr:cNvPr id="4150" name="Picture 22"/>
        <xdr:cNvPicPr>
          <a:picLocks noChangeAspect="1"/>
        </xdr:cNvPicPr>
      </xdr:nvPicPr>
      <xdr:blipFill>
        <a:blip r:embed="rId1"/>
        <a:stretch>
          <a:fillRect/>
        </a:stretch>
      </xdr:blipFill>
      <xdr:spPr>
        <a:xfrm>
          <a:off x="14321155" y="3619500"/>
          <a:ext cx="48895" cy="200025"/>
        </a:xfrm>
        <a:prstGeom prst="rect">
          <a:avLst/>
        </a:prstGeom>
        <a:noFill/>
        <a:ln w="9525">
          <a:noFill/>
        </a:ln>
      </xdr:spPr>
    </xdr:pic>
    <xdr:clientData/>
  </xdr:twoCellAnchor>
  <xdr:twoCellAnchor editAs="oneCell">
    <xdr:from>
      <xdr:col>9</xdr:col>
      <xdr:colOff>0</xdr:colOff>
      <xdr:row>5</xdr:row>
      <xdr:rowOff>0</xdr:rowOff>
    </xdr:from>
    <xdr:to>
      <xdr:col>10</xdr:col>
      <xdr:colOff>314325</xdr:colOff>
      <xdr:row>5</xdr:row>
      <xdr:rowOff>200025</xdr:rowOff>
    </xdr:to>
    <xdr:pic>
      <xdr:nvPicPr>
        <xdr:cNvPr id="4151" name="Picture 626"/>
        <xdr:cNvPicPr>
          <a:picLocks noChangeAspect="1"/>
        </xdr:cNvPicPr>
      </xdr:nvPicPr>
      <xdr:blipFill>
        <a:blip r:embed="rId1"/>
        <a:stretch>
          <a:fillRect/>
        </a:stretch>
      </xdr:blipFill>
      <xdr:spPr>
        <a:xfrm>
          <a:off x="15284450" y="3619500"/>
          <a:ext cx="1277620" cy="200025"/>
        </a:xfrm>
        <a:prstGeom prst="rect">
          <a:avLst/>
        </a:prstGeom>
        <a:noFill/>
        <a:ln w="9525">
          <a:noFill/>
        </a:ln>
      </xdr:spPr>
    </xdr:pic>
    <xdr:clientData/>
  </xdr:twoCellAnchor>
  <xdr:twoCellAnchor editAs="oneCell">
    <xdr:from>
      <xdr:col>9</xdr:col>
      <xdr:colOff>0</xdr:colOff>
      <xdr:row>5</xdr:row>
      <xdr:rowOff>0</xdr:rowOff>
    </xdr:from>
    <xdr:to>
      <xdr:col>10</xdr:col>
      <xdr:colOff>259715</xdr:colOff>
      <xdr:row>5</xdr:row>
      <xdr:rowOff>200025</xdr:rowOff>
    </xdr:to>
    <xdr:pic>
      <xdr:nvPicPr>
        <xdr:cNvPr id="4152" name="图片 41" descr="clipboard/drawings/NULL"/>
        <xdr:cNvPicPr>
          <a:picLocks noChangeAspect="1"/>
        </xdr:cNvPicPr>
      </xdr:nvPicPr>
      <xdr:blipFill>
        <a:blip r:embed="rId2" r:link="rId3"/>
        <a:stretch>
          <a:fillRect/>
        </a:stretch>
      </xdr:blipFill>
      <xdr:spPr>
        <a:xfrm>
          <a:off x="15284450" y="3619500"/>
          <a:ext cx="1223010" cy="200025"/>
        </a:xfrm>
        <a:prstGeom prst="rect">
          <a:avLst/>
        </a:prstGeom>
        <a:noFill/>
        <a:ln w="9525">
          <a:noFill/>
        </a:ln>
      </xdr:spPr>
    </xdr:pic>
    <xdr:clientData/>
  </xdr:twoCellAnchor>
  <xdr:twoCellAnchor editAs="oneCell">
    <xdr:from>
      <xdr:col>9</xdr:col>
      <xdr:colOff>0</xdr:colOff>
      <xdr:row>5</xdr:row>
      <xdr:rowOff>0</xdr:rowOff>
    </xdr:from>
    <xdr:to>
      <xdr:col>10</xdr:col>
      <xdr:colOff>735965</xdr:colOff>
      <xdr:row>5</xdr:row>
      <xdr:rowOff>200025</xdr:rowOff>
    </xdr:to>
    <xdr:pic>
      <xdr:nvPicPr>
        <xdr:cNvPr id="4153" name="Picture 626"/>
        <xdr:cNvPicPr>
          <a:picLocks noChangeAspect="1"/>
        </xdr:cNvPicPr>
      </xdr:nvPicPr>
      <xdr:blipFill>
        <a:blip r:embed="rId1"/>
        <a:stretch>
          <a:fillRect/>
        </a:stretch>
      </xdr:blipFill>
      <xdr:spPr>
        <a:xfrm>
          <a:off x="15284450" y="3619500"/>
          <a:ext cx="1699260" cy="200025"/>
        </a:xfrm>
        <a:prstGeom prst="rect">
          <a:avLst/>
        </a:prstGeom>
        <a:noFill/>
        <a:ln w="9525">
          <a:noFill/>
        </a:ln>
      </xdr:spPr>
    </xdr:pic>
    <xdr:clientData/>
  </xdr:twoCellAnchor>
  <xdr:twoCellAnchor editAs="oneCell">
    <xdr:from>
      <xdr:col>9</xdr:col>
      <xdr:colOff>0</xdr:colOff>
      <xdr:row>5</xdr:row>
      <xdr:rowOff>0</xdr:rowOff>
    </xdr:from>
    <xdr:to>
      <xdr:col>10</xdr:col>
      <xdr:colOff>613410</xdr:colOff>
      <xdr:row>5</xdr:row>
      <xdr:rowOff>200025</xdr:rowOff>
    </xdr:to>
    <xdr:pic>
      <xdr:nvPicPr>
        <xdr:cNvPr id="4154" name="图片 41" descr="clipboard/drawings/NULL"/>
        <xdr:cNvPicPr>
          <a:picLocks noChangeAspect="1"/>
        </xdr:cNvPicPr>
      </xdr:nvPicPr>
      <xdr:blipFill>
        <a:blip r:embed="rId2" r:link="rId3"/>
        <a:stretch>
          <a:fillRect/>
        </a:stretch>
      </xdr:blipFill>
      <xdr:spPr>
        <a:xfrm>
          <a:off x="15284450" y="3619500"/>
          <a:ext cx="1576705" cy="200025"/>
        </a:xfrm>
        <a:prstGeom prst="rect">
          <a:avLst/>
        </a:prstGeom>
        <a:noFill/>
        <a:ln w="9525">
          <a:noFill/>
        </a:ln>
      </xdr:spPr>
    </xdr:pic>
    <xdr:clientData/>
  </xdr:twoCellAnchor>
  <xdr:twoCellAnchor editAs="oneCell">
    <xdr:from>
      <xdr:col>10</xdr:col>
      <xdr:colOff>0</xdr:colOff>
      <xdr:row>5</xdr:row>
      <xdr:rowOff>0</xdr:rowOff>
    </xdr:from>
    <xdr:to>
      <xdr:col>12</xdr:col>
      <xdr:colOff>357505</xdr:colOff>
      <xdr:row>5</xdr:row>
      <xdr:rowOff>200025</xdr:rowOff>
    </xdr:to>
    <xdr:pic>
      <xdr:nvPicPr>
        <xdr:cNvPr id="4155" name="图片 41" descr="clipboard/drawings/NULL"/>
        <xdr:cNvPicPr>
          <a:picLocks noChangeAspect="1"/>
        </xdr:cNvPicPr>
      </xdr:nvPicPr>
      <xdr:blipFill>
        <a:blip r:embed="rId2" r:link="rId3"/>
        <a:stretch>
          <a:fillRect/>
        </a:stretch>
      </xdr:blipFill>
      <xdr:spPr>
        <a:xfrm>
          <a:off x="16247745" y="3619500"/>
          <a:ext cx="2284095" cy="200025"/>
        </a:xfrm>
        <a:prstGeom prst="rect">
          <a:avLst/>
        </a:prstGeom>
        <a:noFill/>
        <a:ln w="9525">
          <a:noFill/>
        </a:ln>
      </xdr:spPr>
    </xdr:pic>
    <xdr:clientData/>
  </xdr:twoCellAnchor>
  <xdr:twoCellAnchor editAs="oneCell">
    <xdr:from>
      <xdr:col>11</xdr:col>
      <xdr:colOff>0</xdr:colOff>
      <xdr:row>5</xdr:row>
      <xdr:rowOff>0</xdr:rowOff>
    </xdr:from>
    <xdr:to>
      <xdr:col>13</xdr:col>
      <xdr:colOff>711200</xdr:colOff>
      <xdr:row>5</xdr:row>
      <xdr:rowOff>200025</xdr:rowOff>
    </xdr:to>
    <xdr:pic>
      <xdr:nvPicPr>
        <xdr:cNvPr id="4156" name="图片 41" descr="clipboard/drawings/NULL"/>
        <xdr:cNvPicPr>
          <a:picLocks noChangeAspect="1"/>
        </xdr:cNvPicPr>
      </xdr:nvPicPr>
      <xdr:blipFill>
        <a:blip r:embed="rId2" r:link="rId3"/>
        <a:stretch>
          <a:fillRect/>
        </a:stretch>
      </xdr:blipFill>
      <xdr:spPr>
        <a:xfrm>
          <a:off x="17211040" y="3619500"/>
          <a:ext cx="2637790" cy="2000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180975</xdr:rowOff>
    </xdr:to>
    <xdr:pic>
      <xdr:nvPicPr>
        <xdr:cNvPr id="4157" name="Picture 22"/>
        <xdr:cNvPicPr>
          <a:picLocks noChangeAspect="1"/>
        </xdr:cNvPicPr>
      </xdr:nvPicPr>
      <xdr:blipFill>
        <a:blip r:embed="rId1"/>
        <a:stretch>
          <a:fillRect/>
        </a:stretch>
      </xdr:blipFill>
      <xdr:spPr>
        <a:xfrm>
          <a:off x="14321155" y="3619500"/>
          <a:ext cx="49530" cy="1809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180975</xdr:rowOff>
    </xdr:to>
    <xdr:pic>
      <xdr:nvPicPr>
        <xdr:cNvPr id="4158" name="Picture 626"/>
        <xdr:cNvPicPr>
          <a:picLocks noChangeAspect="1"/>
        </xdr:cNvPicPr>
      </xdr:nvPicPr>
      <xdr:blipFill>
        <a:blip r:embed="rId1"/>
        <a:stretch>
          <a:fillRect/>
        </a:stretch>
      </xdr:blipFill>
      <xdr:spPr>
        <a:xfrm>
          <a:off x="14321155" y="3619500"/>
          <a:ext cx="12700" cy="1809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200025</xdr:rowOff>
    </xdr:to>
    <xdr:pic>
      <xdr:nvPicPr>
        <xdr:cNvPr id="4159" name="Picture 22"/>
        <xdr:cNvPicPr>
          <a:picLocks noChangeAspect="1"/>
        </xdr:cNvPicPr>
      </xdr:nvPicPr>
      <xdr:blipFill>
        <a:blip r:embed="rId1"/>
        <a:stretch>
          <a:fillRect/>
        </a:stretch>
      </xdr:blipFill>
      <xdr:spPr>
        <a:xfrm>
          <a:off x="14321155" y="3619500"/>
          <a:ext cx="49530" cy="20002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200025</xdr:rowOff>
    </xdr:to>
    <xdr:pic>
      <xdr:nvPicPr>
        <xdr:cNvPr id="4160" name="Picture 626"/>
        <xdr:cNvPicPr>
          <a:picLocks noChangeAspect="1"/>
        </xdr:cNvPicPr>
      </xdr:nvPicPr>
      <xdr:blipFill>
        <a:blip r:embed="rId1"/>
        <a:stretch>
          <a:fillRect/>
        </a:stretch>
      </xdr:blipFill>
      <xdr:spPr>
        <a:xfrm>
          <a:off x="14321155" y="3619500"/>
          <a:ext cx="12700" cy="2000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671195</xdr:rowOff>
    </xdr:to>
    <xdr:pic>
      <xdr:nvPicPr>
        <xdr:cNvPr id="4199" name="Picture 22"/>
        <xdr:cNvPicPr>
          <a:picLocks noChangeAspect="1"/>
        </xdr:cNvPicPr>
      </xdr:nvPicPr>
      <xdr:blipFill>
        <a:blip r:embed="rId1"/>
        <a:stretch>
          <a:fillRect/>
        </a:stretch>
      </xdr:blipFill>
      <xdr:spPr>
        <a:xfrm>
          <a:off x="14321155" y="3619500"/>
          <a:ext cx="49530" cy="67119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671195</xdr:rowOff>
    </xdr:to>
    <xdr:pic>
      <xdr:nvPicPr>
        <xdr:cNvPr id="4200" name="Picture 626"/>
        <xdr:cNvPicPr>
          <a:picLocks noChangeAspect="1"/>
        </xdr:cNvPicPr>
      </xdr:nvPicPr>
      <xdr:blipFill>
        <a:blip r:embed="rId1"/>
        <a:stretch>
          <a:fillRect/>
        </a:stretch>
      </xdr:blipFill>
      <xdr:spPr>
        <a:xfrm>
          <a:off x="14321155" y="3619500"/>
          <a:ext cx="12700" cy="67119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637540</xdr:rowOff>
    </xdr:to>
    <xdr:pic>
      <xdr:nvPicPr>
        <xdr:cNvPr id="4201" name="Picture 22"/>
        <xdr:cNvPicPr>
          <a:picLocks noChangeAspect="1"/>
        </xdr:cNvPicPr>
      </xdr:nvPicPr>
      <xdr:blipFill>
        <a:blip r:embed="rId1"/>
        <a:stretch>
          <a:fillRect/>
        </a:stretch>
      </xdr:blipFill>
      <xdr:spPr>
        <a:xfrm>
          <a:off x="14321155" y="3619500"/>
          <a:ext cx="49530" cy="63754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637540</xdr:rowOff>
    </xdr:to>
    <xdr:pic>
      <xdr:nvPicPr>
        <xdr:cNvPr id="4202" name="Picture 626"/>
        <xdr:cNvPicPr>
          <a:picLocks noChangeAspect="1"/>
        </xdr:cNvPicPr>
      </xdr:nvPicPr>
      <xdr:blipFill>
        <a:blip r:embed="rId1"/>
        <a:stretch>
          <a:fillRect/>
        </a:stretch>
      </xdr:blipFill>
      <xdr:spPr>
        <a:xfrm>
          <a:off x="14321155" y="3619500"/>
          <a:ext cx="12700" cy="63754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643255</xdr:rowOff>
    </xdr:to>
    <xdr:pic>
      <xdr:nvPicPr>
        <xdr:cNvPr id="4203" name="Picture 22"/>
        <xdr:cNvPicPr>
          <a:picLocks noChangeAspect="1"/>
        </xdr:cNvPicPr>
      </xdr:nvPicPr>
      <xdr:blipFill>
        <a:blip r:embed="rId1"/>
        <a:stretch>
          <a:fillRect/>
        </a:stretch>
      </xdr:blipFill>
      <xdr:spPr>
        <a:xfrm>
          <a:off x="14321155" y="3619500"/>
          <a:ext cx="49530" cy="64325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643255</xdr:rowOff>
    </xdr:to>
    <xdr:pic>
      <xdr:nvPicPr>
        <xdr:cNvPr id="4204" name="Picture 626"/>
        <xdr:cNvPicPr>
          <a:picLocks noChangeAspect="1"/>
        </xdr:cNvPicPr>
      </xdr:nvPicPr>
      <xdr:blipFill>
        <a:blip r:embed="rId1"/>
        <a:stretch>
          <a:fillRect/>
        </a:stretch>
      </xdr:blipFill>
      <xdr:spPr>
        <a:xfrm>
          <a:off x="14321155" y="3619500"/>
          <a:ext cx="12700" cy="64325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618490</xdr:rowOff>
    </xdr:to>
    <xdr:pic>
      <xdr:nvPicPr>
        <xdr:cNvPr id="4205" name="Picture 626"/>
        <xdr:cNvPicPr>
          <a:picLocks noChangeAspect="1"/>
        </xdr:cNvPicPr>
      </xdr:nvPicPr>
      <xdr:blipFill>
        <a:blip r:embed="rId1"/>
        <a:stretch>
          <a:fillRect/>
        </a:stretch>
      </xdr:blipFill>
      <xdr:spPr>
        <a:xfrm>
          <a:off x="14321155" y="3619500"/>
          <a:ext cx="12700" cy="61849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618490</xdr:rowOff>
    </xdr:to>
    <xdr:pic>
      <xdr:nvPicPr>
        <xdr:cNvPr id="4206" name="Picture 22"/>
        <xdr:cNvPicPr>
          <a:picLocks noChangeAspect="1"/>
        </xdr:cNvPicPr>
      </xdr:nvPicPr>
      <xdr:blipFill>
        <a:blip r:embed="rId1"/>
        <a:stretch>
          <a:fillRect/>
        </a:stretch>
      </xdr:blipFill>
      <xdr:spPr>
        <a:xfrm>
          <a:off x="14321155" y="3619500"/>
          <a:ext cx="49530" cy="61849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633095</xdr:rowOff>
    </xdr:to>
    <xdr:pic>
      <xdr:nvPicPr>
        <xdr:cNvPr id="4207" name="Picture 22"/>
        <xdr:cNvPicPr>
          <a:picLocks noChangeAspect="1"/>
        </xdr:cNvPicPr>
      </xdr:nvPicPr>
      <xdr:blipFill>
        <a:blip r:embed="rId1"/>
        <a:stretch>
          <a:fillRect/>
        </a:stretch>
      </xdr:blipFill>
      <xdr:spPr>
        <a:xfrm>
          <a:off x="14321155" y="3619500"/>
          <a:ext cx="49530" cy="63309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633095</xdr:rowOff>
    </xdr:to>
    <xdr:pic>
      <xdr:nvPicPr>
        <xdr:cNvPr id="4208" name="Picture 626"/>
        <xdr:cNvPicPr>
          <a:picLocks noChangeAspect="1"/>
        </xdr:cNvPicPr>
      </xdr:nvPicPr>
      <xdr:blipFill>
        <a:blip r:embed="rId1"/>
        <a:stretch>
          <a:fillRect/>
        </a:stretch>
      </xdr:blipFill>
      <xdr:spPr>
        <a:xfrm>
          <a:off x="14321155" y="3619500"/>
          <a:ext cx="12700" cy="63309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599440</xdr:rowOff>
    </xdr:to>
    <xdr:pic>
      <xdr:nvPicPr>
        <xdr:cNvPr id="4209" name="Picture 22"/>
        <xdr:cNvPicPr>
          <a:picLocks noChangeAspect="1"/>
        </xdr:cNvPicPr>
      </xdr:nvPicPr>
      <xdr:blipFill>
        <a:blip r:embed="rId1"/>
        <a:stretch>
          <a:fillRect/>
        </a:stretch>
      </xdr:blipFill>
      <xdr:spPr>
        <a:xfrm>
          <a:off x="14321155" y="3619500"/>
          <a:ext cx="49530" cy="59944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599440</xdr:rowOff>
    </xdr:to>
    <xdr:pic>
      <xdr:nvPicPr>
        <xdr:cNvPr id="4210" name="Picture 626"/>
        <xdr:cNvPicPr>
          <a:picLocks noChangeAspect="1"/>
        </xdr:cNvPicPr>
      </xdr:nvPicPr>
      <xdr:blipFill>
        <a:blip r:embed="rId1"/>
        <a:stretch>
          <a:fillRect/>
        </a:stretch>
      </xdr:blipFill>
      <xdr:spPr>
        <a:xfrm>
          <a:off x="14321155" y="3619500"/>
          <a:ext cx="12700" cy="59944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605155</xdr:rowOff>
    </xdr:to>
    <xdr:pic>
      <xdr:nvPicPr>
        <xdr:cNvPr id="4211" name="Picture 22"/>
        <xdr:cNvPicPr>
          <a:picLocks noChangeAspect="1"/>
        </xdr:cNvPicPr>
      </xdr:nvPicPr>
      <xdr:blipFill>
        <a:blip r:embed="rId1"/>
        <a:stretch>
          <a:fillRect/>
        </a:stretch>
      </xdr:blipFill>
      <xdr:spPr>
        <a:xfrm>
          <a:off x="14321155" y="3619500"/>
          <a:ext cx="49530" cy="60515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605155</xdr:rowOff>
    </xdr:to>
    <xdr:pic>
      <xdr:nvPicPr>
        <xdr:cNvPr id="4212" name="Picture 626"/>
        <xdr:cNvPicPr>
          <a:picLocks noChangeAspect="1"/>
        </xdr:cNvPicPr>
      </xdr:nvPicPr>
      <xdr:blipFill>
        <a:blip r:embed="rId1"/>
        <a:stretch>
          <a:fillRect/>
        </a:stretch>
      </xdr:blipFill>
      <xdr:spPr>
        <a:xfrm>
          <a:off x="14321155" y="3619500"/>
          <a:ext cx="12700" cy="60515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580390</xdr:rowOff>
    </xdr:to>
    <xdr:pic>
      <xdr:nvPicPr>
        <xdr:cNvPr id="4213" name="Picture 626"/>
        <xdr:cNvPicPr>
          <a:picLocks noChangeAspect="1"/>
        </xdr:cNvPicPr>
      </xdr:nvPicPr>
      <xdr:blipFill>
        <a:blip r:embed="rId1"/>
        <a:stretch>
          <a:fillRect/>
        </a:stretch>
      </xdr:blipFill>
      <xdr:spPr>
        <a:xfrm>
          <a:off x="14321155" y="3619500"/>
          <a:ext cx="12700" cy="58039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580390</xdr:rowOff>
    </xdr:to>
    <xdr:pic>
      <xdr:nvPicPr>
        <xdr:cNvPr id="4214" name="Picture 22"/>
        <xdr:cNvPicPr>
          <a:picLocks noChangeAspect="1"/>
        </xdr:cNvPicPr>
      </xdr:nvPicPr>
      <xdr:blipFill>
        <a:blip r:embed="rId1"/>
        <a:stretch>
          <a:fillRect/>
        </a:stretch>
      </xdr:blipFill>
      <xdr:spPr>
        <a:xfrm>
          <a:off x="14321155" y="3619500"/>
          <a:ext cx="49530" cy="58039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636905</xdr:rowOff>
    </xdr:to>
    <xdr:pic>
      <xdr:nvPicPr>
        <xdr:cNvPr id="4215" name="Picture 22"/>
        <xdr:cNvPicPr>
          <a:picLocks noChangeAspect="1"/>
        </xdr:cNvPicPr>
      </xdr:nvPicPr>
      <xdr:blipFill>
        <a:blip r:embed="rId1"/>
        <a:stretch>
          <a:fillRect/>
        </a:stretch>
      </xdr:blipFill>
      <xdr:spPr>
        <a:xfrm>
          <a:off x="14321155" y="3619500"/>
          <a:ext cx="49530" cy="63690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636905</xdr:rowOff>
    </xdr:to>
    <xdr:pic>
      <xdr:nvPicPr>
        <xdr:cNvPr id="4216" name="Picture 626"/>
        <xdr:cNvPicPr>
          <a:picLocks noChangeAspect="1"/>
        </xdr:cNvPicPr>
      </xdr:nvPicPr>
      <xdr:blipFill>
        <a:blip r:embed="rId1"/>
        <a:stretch>
          <a:fillRect/>
        </a:stretch>
      </xdr:blipFill>
      <xdr:spPr>
        <a:xfrm>
          <a:off x="14321155" y="3619500"/>
          <a:ext cx="12700" cy="63690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603250</xdr:rowOff>
    </xdr:to>
    <xdr:pic>
      <xdr:nvPicPr>
        <xdr:cNvPr id="4217" name="Picture 22"/>
        <xdr:cNvPicPr>
          <a:picLocks noChangeAspect="1"/>
        </xdr:cNvPicPr>
      </xdr:nvPicPr>
      <xdr:blipFill>
        <a:blip r:embed="rId1"/>
        <a:stretch>
          <a:fillRect/>
        </a:stretch>
      </xdr:blipFill>
      <xdr:spPr>
        <a:xfrm>
          <a:off x="14321155" y="3619500"/>
          <a:ext cx="49530" cy="60325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603250</xdr:rowOff>
    </xdr:to>
    <xdr:pic>
      <xdr:nvPicPr>
        <xdr:cNvPr id="4218" name="Picture 626"/>
        <xdr:cNvPicPr>
          <a:picLocks noChangeAspect="1"/>
        </xdr:cNvPicPr>
      </xdr:nvPicPr>
      <xdr:blipFill>
        <a:blip r:embed="rId1"/>
        <a:stretch>
          <a:fillRect/>
        </a:stretch>
      </xdr:blipFill>
      <xdr:spPr>
        <a:xfrm>
          <a:off x="14321155" y="3619500"/>
          <a:ext cx="12700" cy="60325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608965</xdr:rowOff>
    </xdr:to>
    <xdr:pic>
      <xdr:nvPicPr>
        <xdr:cNvPr id="4219" name="Picture 22"/>
        <xdr:cNvPicPr>
          <a:picLocks noChangeAspect="1"/>
        </xdr:cNvPicPr>
      </xdr:nvPicPr>
      <xdr:blipFill>
        <a:blip r:embed="rId1"/>
        <a:stretch>
          <a:fillRect/>
        </a:stretch>
      </xdr:blipFill>
      <xdr:spPr>
        <a:xfrm>
          <a:off x="14321155" y="3619500"/>
          <a:ext cx="49530" cy="6089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608965</xdr:rowOff>
    </xdr:to>
    <xdr:pic>
      <xdr:nvPicPr>
        <xdr:cNvPr id="4220" name="Picture 626"/>
        <xdr:cNvPicPr>
          <a:picLocks noChangeAspect="1"/>
        </xdr:cNvPicPr>
      </xdr:nvPicPr>
      <xdr:blipFill>
        <a:blip r:embed="rId1"/>
        <a:stretch>
          <a:fillRect/>
        </a:stretch>
      </xdr:blipFill>
      <xdr:spPr>
        <a:xfrm>
          <a:off x="14321155" y="3619500"/>
          <a:ext cx="12700" cy="6089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584200</xdr:rowOff>
    </xdr:to>
    <xdr:pic>
      <xdr:nvPicPr>
        <xdr:cNvPr id="4221" name="Picture 626"/>
        <xdr:cNvPicPr>
          <a:picLocks noChangeAspect="1"/>
        </xdr:cNvPicPr>
      </xdr:nvPicPr>
      <xdr:blipFill>
        <a:blip r:embed="rId1"/>
        <a:stretch>
          <a:fillRect/>
        </a:stretch>
      </xdr:blipFill>
      <xdr:spPr>
        <a:xfrm>
          <a:off x="14321155" y="3619500"/>
          <a:ext cx="12700" cy="58420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584200</xdr:rowOff>
    </xdr:to>
    <xdr:pic>
      <xdr:nvPicPr>
        <xdr:cNvPr id="4222" name="Picture 22"/>
        <xdr:cNvPicPr>
          <a:picLocks noChangeAspect="1"/>
        </xdr:cNvPicPr>
      </xdr:nvPicPr>
      <xdr:blipFill>
        <a:blip r:embed="rId1"/>
        <a:stretch>
          <a:fillRect/>
        </a:stretch>
      </xdr:blipFill>
      <xdr:spPr>
        <a:xfrm>
          <a:off x="14321155" y="3619500"/>
          <a:ext cx="49530" cy="58420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598805</xdr:rowOff>
    </xdr:to>
    <xdr:pic>
      <xdr:nvPicPr>
        <xdr:cNvPr id="4223" name="Picture 22"/>
        <xdr:cNvPicPr>
          <a:picLocks noChangeAspect="1"/>
        </xdr:cNvPicPr>
      </xdr:nvPicPr>
      <xdr:blipFill>
        <a:blip r:embed="rId1"/>
        <a:stretch>
          <a:fillRect/>
        </a:stretch>
      </xdr:blipFill>
      <xdr:spPr>
        <a:xfrm>
          <a:off x="14321155" y="3619500"/>
          <a:ext cx="49530" cy="59880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598805</xdr:rowOff>
    </xdr:to>
    <xdr:pic>
      <xdr:nvPicPr>
        <xdr:cNvPr id="4224" name="Picture 626"/>
        <xdr:cNvPicPr>
          <a:picLocks noChangeAspect="1"/>
        </xdr:cNvPicPr>
      </xdr:nvPicPr>
      <xdr:blipFill>
        <a:blip r:embed="rId1"/>
        <a:stretch>
          <a:fillRect/>
        </a:stretch>
      </xdr:blipFill>
      <xdr:spPr>
        <a:xfrm>
          <a:off x="14321155" y="3619500"/>
          <a:ext cx="12700" cy="59880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565150</xdr:rowOff>
    </xdr:to>
    <xdr:pic>
      <xdr:nvPicPr>
        <xdr:cNvPr id="4225" name="Picture 22"/>
        <xdr:cNvPicPr>
          <a:picLocks noChangeAspect="1"/>
        </xdr:cNvPicPr>
      </xdr:nvPicPr>
      <xdr:blipFill>
        <a:blip r:embed="rId1"/>
        <a:stretch>
          <a:fillRect/>
        </a:stretch>
      </xdr:blipFill>
      <xdr:spPr>
        <a:xfrm>
          <a:off x="14321155" y="3619500"/>
          <a:ext cx="49530" cy="565150"/>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565150</xdr:rowOff>
    </xdr:to>
    <xdr:pic>
      <xdr:nvPicPr>
        <xdr:cNvPr id="4226" name="Picture 626"/>
        <xdr:cNvPicPr>
          <a:picLocks noChangeAspect="1"/>
        </xdr:cNvPicPr>
      </xdr:nvPicPr>
      <xdr:blipFill>
        <a:blip r:embed="rId1"/>
        <a:stretch>
          <a:fillRect/>
        </a:stretch>
      </xdr:blipFill>
      <xdr:spPr>
        <a:xfrm>
          <a:off x="14321155" y="3619500"/>
          <a:ext cx="12700" cy="56515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570865</xdr:rowOff>
    </xdr:to>
    <xdr:pic>
      <xdr:nvPicPr>
        <xdr:cNvPr id="4227" name="Picture 22"/>
        <xdr:cNvPicPr>
          <a:picLocks noChangeAspect="1"/>
        </xdr:cNvPicPr>
      </xdr:nvPicPr>
      <xdr:blipFill>
        <a:blip r:embed="rId1"/>
        <a:stretch>
          <a:fillRect/>
        </a:stretch>
      </xdr:blipFill>
      <xdr:spPr>
        <a:xfrm>
          <a:off x="14321155" y="3619500"/>
          <a:ext cx="49530" cy="5708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570865</xdr:rowOff>
    </xdr:to>
    <xdr:pic>
      <xdr:nvPicPr>
        <xdr:cNvPr id="4228" name="Picture 626"/>
        <xdr:cNvPicPr>
          <a:picLocks noChangeAspect="1"/>
        </xdr:cNvPicPr>
      </xdr:nvPicPr>
      <xdr:blipFill>
        <a:blip r:embed="rId1"/>
        <a:stretch>
          <a:fillRect/>
        </a:stretch>
      </xdr:blipFill>
      <xdr:spPr>
        <a:xfrm>
          <a:off x="14321155" y="3619500"/>
          <a:ext cx="12700" cy="57086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546100</xdr:rowOff>
    </xdr:to>
    <xdr:pic>
      <xdr:nvPicPr>
        <xdr:cNvPr id="4229" name="Picture 626"/>
        <xdr:cNvPicPr>
          <a:picLocks noChangeAspect="1"/>
        </xdr:cNvPicPr>
      </xdr:nvPicPr>
      <xdr:blipFill>
        <a:blip r:embed="rId1"/>
        <a:stretch>
          <a:fillRect/>
        </a:stretch>
      </xdr:blipFill>
      <xdr:spPr>
        <a:xfrm>
          <a:off x="14321155" y="3619500"/>
          <a:ext cx="12700" cy="546100"/>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546100</xdr:rowOff>
    </xdr:to>
    <xdr:pic>
      <xdr:nvPicPr>
        <xdr:cNvPr id="4230" name="Picture 22"/>
        <xdr:cNvPicPr>
          <a:picLocks noChangeAspect="1"/>
        </xdr:cNvPicPr>
      </xdr:nvPicPr>
      <xdr:blipFill>
        <a:blip r:embed="rId1"/>
        <a:stretch>
          <a:fillRect/>
        </a:stretch>
      </xdr:blipFill>
      <xdr:spPr>
        <a:xfrm>
          <a:off x="14321155" y="3619500"/>
          <a:ext cx="49530" cy="54610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418465</xdr:rowOff>
    </xdr:to>
    <xdr:pic>
      <xdr:nvPicPr>
        <xdr:cNvPr id="4231" name="图片 4230" descr="clipboard/drawings/NULL"/>
        <xdr:cNvPicPr>
          <a:picLocks noChangeAspect="1"/>
        </xdr:cNvPicPr>
      </xdr:nvPicPr>
      <xdr:blipFill>
        <a:blip r:embed="rId2" r:link="rId3"/>
        <a:stretch>
          <a:fillRect/>
        </a:stretch>
      </xdr:blipFill>
      <xdr:spPr>
        <a:xfrm>
          <a:off x="14321155" y="3619500"/>
          <a:ext cx="161925" cy="418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164465</xdr:rowOff>
    </xdr:to>
    <xdr:pic>
      <xdr:nvPicPr>
        <xdr:cNvPr id="4232" name="图片 41" descr="clipboard/drawings/NULL"/>
        <xdr:cNvPicPr>
          <a:picLocks noChangeAspect="1"/>
        </xdr:cNvPicPr>
      </xdr:nvPicPr>
      <xdr:blipFill>
        <a:blip r:embed="rId2" r:link="rId3"/>
        <a:stretch>
          <a:fillRect/>
        </a:stretch>
      </xdr:blipFill>
      <xdr:spPr>
        <a:xfrm>
          <a:off x="14321155" y="3619500"/>
          <a:ext cx="161925" cy="164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180340</xdr:rowOff>
    </xdr:to>
    <xdr:pic>
      <xdr:nvPicPr>
        <xdr:cNvPr id="4233" name="图片 41" descr="clipboard/drawings/NULL"/>
        <xdr:cNvPicPr>
          <a:picLocks noChangeAspect="1"/>
        </xdr:cNvPicPr>
      </xdr:nvPicPr>
      <xdr:blipFill>
        <a:blip r:embed="rId2" r:link="rId3"/>
        <a:stretch>
          <a:fillRect/>
        </a:stretch>
      </xdr:blipFill>
      <xdr:spPr>
        <a:xfrm>
          <a:off x="14321155" y="3619500"/>
          <a:ext cx="161925" cy="18034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394970</xdr:rowOff>
    </xdr:to>
    <xdr:pic>
      <xdr:nvPicPr>
        <xdr:cNvPr id="4234" name="图片 41" descr="clipboard/drawings/NULL"/>
        <xdr:cNvPicPr>
          <a:picLocks noChangeAspect="1"/>
        </xdr:cNvPicPr>
      </xdr:nvPicPr>
      <xdr:blipFill>
        <a:blip r:embed="rId2" r:link="rId3"/>
        <a:stretch>
          <a:fillRect/>
        </a:stretch>
      </xdr:blipFill>
      <xdr:spPr>
        <a:xfrm>
          <a:off x="14321155" y="3619500"/>
          <a:ext cx="161925" cy="394970"/>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164465</xdr:rowOff>
    </xdr:to>
    <xdr:pic>
      <xdr:nvPicPr>
        <xdr:cNvPr id="4235" name="图片 41" descr="clipboard/drawings/NULL"/>
        <xdr:cNvPicPr>
          <a:picLocks noChangeAspect="1"/>
        </xdr:cNvPicPr>
      </xdr:nvPicPr>
      <xdr:blipFill>
        <a:blip r:embed="rId2" r:link="rId3"/>
        <a:stretch>
          <a:fillRect/>
        </a:stretch>
      </xdr:blipFill>
      <xdr:spPr>
        <a:xfrm>
          <a:off x="14321155" y="3619500"/>
          <a:ext cx="161290" cy="164465"/>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180340</xdr:rowOff>
    </xdr:to>
    <xdr:pic>
      <xdr:nvPicPr>
        <xdr:cNvPr id="4236" name="图片 41" descr="clipboard/drawings/NULL"/>
        <xdr:cNvPicPr>
          <a:picLocks noChangeAspect="1"/>
        </xdr:cNvPicPr>
      </xdr:nvPicPr>
      <xdr:blipFill>
        <a:blip r:embed="rId2" r:link="rId3"/>
        <a:stretch>
          <a:fillRect/>
        </a:stretch>
      </xdr:blipFill>
      <xdr:spPr>
        <a:xfrm>
          <a:off x="14321155" y="3619500"/>
          <a:ext cx="161290" cy="180340"/>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418465</xdr:rowOff>
    </xdr:to>
    <xdr:pic>
      <xdr:nvPicPr>
        <xdr:cNvPr id="4237" name="图片 41" descr="clipboard/drawings/NULL"/>
        <xdr:cNvPicPr>
          <a:picLocks noChangeAspect="1"/>
        </xdr:cNvPicPr>
      </xdr:nvPicPr>
      <xdr:blipFill>
        <a:blip r:embed="rId2" r:link="rId3"/>
        <a:stretch>
          <a:fillRect/>
        </a:stretch>
      </xdr:blipFill>
      <xdr:spPr>
        <a:xfrm>
          <a:off x="14321155" y="3619500"/>
          <a:ext cx="163195" cy="41846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421005</xdr:rowOff>
    </xdr:to>
    <xdr:pic>
      <xdr:nvPicPr>
        <xdr:cNvPr id="4238" name="图片 41" descr="clipboard/drawings/NULL"/>
        <xdr:cNvPicPr>
          <a:picLocks noChangeAspect="1"/>
        </xdr:cNvPicPr>
      </xdr:nvPicPr>
      <xdr:blipFill>
        <a:blip r:embed="rId2" r:link="rId3"/>
        <a:stretch>
          <a:fillRect/>
        </a:stretch>
      </xdr:blipFill>
      <xdr:spPr>
        <a:xfrm>
          <a:off x="14321155" y="3619500"/>
          <a:ext cx="161925" cy="42100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160655</xdr:rowOff>
    </xdr:to>
    <xdr:pic>
      <xdr:nvPicPr>
        <xdr:cNvPr id="4239" name="图片 41" descr="clipboard/drawings/NULL"/>
        <xdr:cNvPicPr>
          <a:picLocks noChangeAspect="1"/>
        </xdr:cNvPicPr>
      </xdr:nvPicPr>
      <xdr:blipFill>
        <a:blip r:embed="rId2" r:link="rId3"/>
        <a:stretch>
          <a:fillRect/>
        </a:stretch>
      </xdr:blipFill>
      <xdr:spPr>
        <a:xfrm>
          <a:off x="14321155" y="3619500"/>
          <a:ext cx="161925" cy="1606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402590</xdr:rowOff>
    </xdr:to>
    <xdr:pic>
      <xdr:nvPicPr>
        <xdr:cNvPr id="4240" name="图片 41" descr="clipboard/drawings/NULL"/>
        <xdr:cNvPicPr>
          <a:picLocks noChangeAspect="1"/>
        </xdr:cNvPicPr>
      </xdr:nvPicPr>
      <xdr:blipFill>
        <a:blip r:embed="rId2" r:link="rId3"/>
        <a:stretch>
          <a:fillRect/>
        </a:stretch>
      </xdr:blipFill>
      <xdr:spPr>
        <a:xfrm>
          <a:off x="14321155" y="3619500"/>
          <a:ext cx="161925" cy="402590"/>
        </a:xfrm>
        <a:prstGeom prst="rect">
          <a:avLst/>
        </a:prstGeom>
        <a:noFill/>
        <a:ln w="9525">
          <a:noFill/>
        </a:ln>
      </xdr:spPr>
    </xdr:pic>
    <xdr:clientData/>
  </xdr:twoCellAnchor>
  <xdr:twoCellAnchor editAs="oneCell">
    <xdr:from>
      <xdr:col>8</xdr:col>
      <xdr:colOff>0</xdr:colOff>
      <xdr:row>5</xdr:row>
      <xdr:rowOff>0</xdr:rowOff>
    </xdr:from>
    <xdr:to>
      <xdr:col>8</xdr:col>
      <xdr:colOff>161290</xdr:colOff>
      <xdr:row>5</xdr:row>
      <xdr:rowOff>160655</xdr:rowOff>
    </xdr:to>
    <xdr:pic>
      <xdr:nvPicPr>
        <xdr:cNvPr id="4241" name="图片 41" descr="clipboard/drawings/NULL"/>
        <xdr:cNvPicPr>
          <a:picLocks noChangeAspect="1"/>
        </xdr:cNvPicPr>
      </xdr:nvPicPr>
      <xdr:blipFill>
        <a:blip r:embed="rId2" r:link="rId3"/>
        <a:stretch>
          <a:fillRect/>
        </a:stretch>
      </xdr:blipFill>
      <xdr:spPr>
        <a:xfrm>
          <a:off x="14321155" y="3619500"/>
          <a:ext cx="161290" cy="160655"/>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421005</xdr:rowOff>
    </xdr:to>
    <xdr:pic>
      <xdr:nvPicPr>
        <xdr:cNvPr id="4242" name="图片 41" descr="clipboard/drawings/NULL"/>
        <xdr:cNvPicPr>
          <a:picLocks noChangeAspect="1"/>
        </xdr:cNvPicPr>
      </xdr:nvPicPr>
      <xdr:blipFill>
        <a:blip r:embed="rId2" r:link="rId3"/>
        <a:stretch>
          <a:fillRect/>
        </a:stretch>
      </xdr:blipFill>
      <xdr:spPr>
        <a:xfrm>
          <a:off x="14321155" y="3619500"/>
          <a:ext cx="163195" cy="42100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182880</xdr:rowOff>
    </xdr:to>
    <xdr:pic>
      <xdr:nvPicPr>
        <xdr:cNvPr id="4243" name="图片 4242" descr="clipboard/drawings/NULL"/>
        <xdr:cNvPicPr>
          <a:picLocks noChangeAspect="1"/>
        </xdr:cNvPicPr>
      </xdr:nvPicPr>
      <xdr:blipFill>
        <a:blip r:embed="rId2" r:link="rId3"/>
        <a:stretch>
          <a:fillRect/>
        </a:stretch>
      </xdr:blipFill>
      <xdr:spPr>
        <a:xfrm>
          <a:off x="14321155" y="3619500"/>
          <a:ext cx="161925" cy="1828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398780</xdr:rowOff>
    </xdr:to>
    <xdr:pic>
      <xdr:nvPicPr>
        <xdr:cNvPr id="4244" name="图片 41" descr="clipboard/drawings/NULL"/>
        <xdr:cNvPicPr>
          <a:picLocks noChangeAspect="1"/>
        </xdr:cNvPicPr>
      </xdr:nvPicPr>
      <xdr:blipFill>
        <a:blip r:embed="rId2" r:link="rId3"/>
        <a:stretch>
          <a:fillRect/>
        </a:stretch>
      </xdr:blipFill>
      <xdr:spPr>
        <a:xfrm>
          <a:off x="14321155" y="3619500"/>
          <a:ext cx="161925" cy="398780"/>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399415</xdr:rowOff>
    </xdr:to>
    <xdr:pic>
      <xdr:nvPicPr>
        <xdr:cNvPr id="4245" name="图片 41" descr="clipboard/drawings/NULL"/>
        <xdr:cNvPicPr>
          <a:picLocks noChangeAspect="1"/>
        </xdr:cNvPicPr>
      </xdr:nvPicPr>
      <xdr:blipFill>
        <a:blip r:embed="rId2" r:link="rId3"/>
        <a:stretch>
          <a:fillRect/>
        </a:stretch>
      </xdr:blipFill>
      <xdr:spPr>
        <a:xfrm>
          <a:off x="14321155" y="3619500"/>
          <a:ext cx="161925" cy="39941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375920</xdr:rowOff>
    </xdr:to>
    <xdr:pic>
      <xdr:nvPicPr>
        <xdr:cNvPr id="4246" name="图片 41" descr="clipboard/drawings/NULL"/>
        <xdr:cNvPicPr>
          <a:picLocks noChangeAspect="1"/>
        </xdr:cNvPicPr>
      </xdr:nvPicPr>
      <xdr:blipFill>
        <a:blip r:embed="rId2" r:link="rId3"/>
        <a:stretch>
          <a:fillRect/>
        </a:stretch>
      </xdr:blipFill>
      <xdr:spPr>
        <a:xfrm>
          <a:off x="14321155" y="3619500"/>
          <a:ext cx="161925" cy="375920"/>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399415</xdr:rowOff>
    </xdr:to>
    <xdr:pic>
      <xdr:nvPicPr>
        <xdr:cNvPr id="4247" name="图片 41" descr="clipboard/drawings/NULL"/>
        <xdr:cNvPicPr>
          <a:picLocks noChangeAspect="1"/>
        </xdr:cNvPicPr>
      </xdr:nvPicPr>
      <xdr:blipFill>
        <a:blip r:embed="rId2" r:link="rId3"/>
        <a:stretch>
          <a:fillRect/>
        </a:stretch>
      </xdr:blipFill>
      <xdr:spPr>
        <a:xfrm>
          <a:off x="14321155" y="3619500"/>
          <a:ext cx="163195" cy="39941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401955</xdr:rowOff>
    </xdr:to>
    <xdr:pic>
      <xdr:nvPicPr>
        <xdr:cNvPr id="4248" name="图片 41" descr="clipboard/drawings/NULL"/>
        <xdr:cNvPicPr>
          <a:picLocks noChangeAspect="1"/>
        </xdr:cNvPicPr>
      </xdr:nvPicPr>
      <xdr:blipFill>
        <a:blip r:embed="rId2" r:link="rId3"/>
        <a:stretch>
          <a:fillRect/>
        </a:stretch>
      </xdr:blipFill>
      <xdr:spPr>
        <a:xfrm>
          <a:off x="14321155" y="3619500"/>
          <a:ext cx="161925" cy="4019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383540</xdr:rowOff>
    </xdr:to>
    <xdr:pic>
      <xdr:nvPicPr>
        <xdr:cNvPr id="4249" name="图片 41" descr="clipboard/drawings/NULL"/>
        <xdr:cNvPicPr>
          <a:picLocks noChangeAspect="1"/>
        </xdr:cNvPicPr>
      </xdr:nvPicPr>
      <xdr:blipFill>
        <a:blip r:embed="rId2" r:link="rId3"/>
        <a:stretch>
          <a:fillRect/>
        </a:stretch>
      </xdr:blipFill>
      <xdr:spPr>
        <a:xfrm>
          <a:off x="14321155" y="3619500"/>
          <a:ext cx="161925" cy="383540"/>
        </a:xfrm>
        <a:prstGeom prst="rect">
          <a:avLst/>
        </a:prstGeom>
        <a:noFill/>
        <a:ln w="9525">
          <a:noFill/>
        </a:ln>
      </xdr:spPr>
    </xdr:pic>
    <xdr:clientData/>
  </xdr:twoCellAnchor>
  <xdr:twoCellAnchor editAs="oneCell">
    <xdr:from>
      <xdr:col>8</xdr:col>
      <xdr:colOff>0</xdr:colOff>
      <xdr:row>5</xdr:row>
      <xdr:rowOff>0</xdr:rowOff>
    </xdr:from>
    <xdr:to>
      <xdr:col>8</xdr:col>
      <xdr:colOff>163195</xdr:colOff>
      <xdr:row>5</xdr:row>
      <xdr:rowOff>401955</xdr:rowOff>
    </xdr:to>
    <xdr:pic>
      <xdr:nvPicPr>
        <xdr:cNvPr id="4250" name="图片 41" descr="clipboard/drawings/NULL"/>
        <xdr:cNvPicPr>
          <a:picLocks noChangeAspect="1"/>
        </xdr:cNvPicPr>
      </xdr:nvPicPr>
      <xdr:blipFill>
        <a:blip r:embed="rId2" r:link="rId3"/>
        <a:stretch>
          <a:fillRect/>
        </a:stretch>
      </xdr:blipFill>
      <xdr:spPr>
        <a:xfrm>
          <a:off x="14321155" y="3619500"/>
          <a:ext cx="163195" cy="401955"/>
        </a:xfrm>
        <a:prstGeom prst="rect">
          <a:avLst/>
        </a:prstGeom>
        <a:noFill/>
        <a:ln w="9525">
          <a:noFill/>
        </a:ln>
      </xdr:spPr>
    </xdr:pic>
    <xdr:clientData/>
  </xdr:twoCellAnchor>
  <xdr:twoCellAnchor editAs="oneCell">
    <xdr:from>
      <xdr:col>8</xdr:col>
      <xdr:colOff>0</xdr:colOff>
      <xdr:row>5</xdr:row>
      <xdr:rowOff>0</xdr:rowOff>
    </xdr:from>
    <xdr:to>
      <xdr:col>8</xdr:col>
      <xdr:colOff>161925</xdr:colOff>
      <xdr:row>5</xdr:row>
      <xdr:rowOff>379730</xdr:rowOff>
    </xdr:to>
    <xdr:pic>
      <xdr:nvPicPr>
        <xdr:cNvPr id="4251" name="图片 41" descr="clipboard/drawings/NULL"/>
        <xdr:cNvPicPr>
          <a:picLocks noChangeAspect="1"/>
        </xdr:cNvPicPr>
      </xdr:nvPicPr>
      <xdr:blipFill>
        <a:blip r:embed="rId2" r:link="rId3"/>
        <a:stretch>
          <a:fillRect/>
        </a:stretch>
      </xdr:blipFill>
      <xdr:spPr>
        <a:xfrm>
          <a:off x="14321155" y="3619500"/>
          <a:ext cx="161925" cy="37973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671195</xdr:rowOff>
    </xdr:to>
    <xdr:pic>
      <xdr:nvPicPr>
        <xdr:cNvPr id="4252" name="Picture 22"/>
        <xdr:cNvPicPr>
          <a:picLocks noChangeAspect="1"/>
        </xdr:cNvPicPr>
      </xdr:nvPicPr>
      <xdr:blipFill>
        <a:blip r:embed="rId1"/>
        <a:stretch>
          <a:fillRect/>
        </a:stretch>
      </xdr:blipFill>
      <xdr:spPr>
        <a:xfrm>
          <a:off x="14321155" y="3619500"/>
          <a:ext cx="48895" cy="67119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637540</xdr:rowOff>
    </xdr:to>
    <xdr:pic>
      <xdr:nvPicPr>
        <xdr:cNvPr id="4253" name="Picture 22"/>
        <xdr:cNvPicPr>
          <a:picLocks noChangeAspect="1"/>
        </xdr:cNvPicPr>
      </xdr:nvPicPr>
      <xdr:blipFill>
        <a:blip r:embed="rId1"/>
        <a:stretch>
          <a:fillRect/>
        </a:stretch>
      </xdr:blipFill>
      <xdr:spPr>
        <a:xfrm>
          <a:off x="14321155" y="3619500"/>
          <a:ext cx="48895" cy="63754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643255</xdr:rowOff>
    </xdr:to>
    <xdr:pic>
      <xdr:nvPicPr>
        <xdr:cNvPr id="4254" name="Picture 22"/>
        <xdr:cNvPicPr>
          <a:picLocks noChangeAspect="1"/>
        </xdr:cNvPicPr>
      </xdr:nvPicPr>
      <xdr:blipFill>
        <a:blip r:embed="rId1"/>
        <a:stretch>
          <a:fillRect/>
        </a:stretch>
      </xdr:blipFill>
      <xdr:spPr>
        <a:xfrm>
          <a:off x="14321155" y="3619500"/>
          <a:ext cx="48895" cy="64325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618490</xdr:rowOff>
    </xdr:to>
    <xdr:pic>
      <xdr:nvPicPr>
        <xdr:cNvPr id="4255" name="Picture 22"/>
        <xdr:cNvPicPr>
          <a:picLocks noChangeAspect="1"/>
        </xdr:cNvPicPr>
      </xdr:nvPicPr>
      <xdr:blipFill>
        <a:blip r:embed="rId1"/>
        <a:stretch>
          <a:fillRect/>
        </a:stretch>
      </xdr:blipFill>
      <xdr:spPr>
        <a:xfrm>
          <a:off x="14321155" y="3619500"/>
          <a:ext cx="48895" cy="61849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633095</xdr:rowOff>
    </xdr:to>
    <xdr:pic>
      <xdr:nvPicPr>
        <xdr:cNvPr id="4256" name="Picture 22"/>
        <xdr:cNvPicPr>
          <a:picLocks noChangeAspect="1"/>
        </xdr:cNvPicPr>
      </xdr:nvPicPr>
      <xdr:blipFill>
        <a:blip r:embed="rId1"/>
        <a:stretch>
          <a:fillRect/>
        </a:stretch>
      </xdr:blipFill>
      <xdr:spPr>
        <a:xfrm>
          <a:off x="14321155" y="3619500"/>
          <a:ext cx="48895" cy="63309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599440</xdr:rowOff>
    </xdr:to>
    <xdr:pic>
      <xdr:nvPicPr>
        <xdr:cNvPr id="4257" name="Picture 22"/>
        <xdr:cNvPicPr>
          <a:picLocks noChangeAspect="1"/>
        </xdr:cNvPicPr>
      </xdr:nvPicPr>
      <xdr:blipFill>
        <a:blip r:embed="rId1"/>
        <a:stretch>
          <a:fillRect/>
        </a:stretch>
      </xdr:blipFill>
      <xdr:spPr>
        <a:xfrm>
          <a:off x="14321155" y="3619500"/>
          <a:ext cx="48895" cy="599440"/>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605155</xdr:rowOff>
    </xdr:to>
    <xdr:pic>
      <xdr:nvPicPr>
        <xdr:cNvPr id="4258" name="Picture 22"/>
        <xdr:cNvPicPr>
          <a:picLocks noChangeAspect="1"/>
        </xdr:cNvPicPr>
      </xdr:nvPicPr>
      <xdr:blipFill>
        <a:blip r:embed="rId1"/>
        <a:stretch>
          <a:fillRect/>
        </a:stretch>
      </xdr:blipFill>
      <xdr:spPr>
        <a:xfrm>
          <a:off x="14321155" y="3619500"/>
          <a:ext cx="48895" cy="605155"/>
        </a:xfrm>
        <a:prstGeom prst="rect">
          <a:avLst/>
        </a:prstGeom>
        <a:noFill/>
        <a:ln w="9525">
          <a:noFill/>
        </a:ln>
      </xdr:spPr>
    </xdr:pic>
    <xdr:clientData/>
  </xdr:twoCellAnchor>
  <xdr:twoCellAnchor editAs="oneCell">
    <xdr:from>
      <xdr:col>8</xdr:col>
      <xdr:colOff>0</xdr:colOff>
      <xdr:row>5</xdr:row>
      <xdr:rowOff>0</xdr:rowOff>
    </xdr:from>
    <xdr:to>
      <xdr:col>8</xdr:col>
      <xdr:colOff>48895</xdr:colOff>
      <xdr:row>5</xdr:row>
      <xdr:rowOff>580390</xdr:rowOff>
    </xdr:to>
    <xdr:pic>
      <xdr:nvPicPr>
        <xdr:cNvPr id="4259" name="Picture 22"/>
        <xdr:cNvPicPr>
          <a:picLocks noChangeAspect="1"/>
        </xdr:cNvPicPr>
      </xdr:nvPicPr>
      <xdr:blipFill>
        <a:blip r:embed="rId1"/>
        <a:stretch>
          <a:fillRect/>
        </a:stretch>
      </xdr:blipFill>
      <xdr:spPr>
        <a:xfrm>
          <a:off x="14321155" y="3619500"/>
          <a:ext cx="48895" cy="580390"/>
        </a:xfrm>
        <a:prstGeom prst="rect">
          <a:avLst/>
        </a:prstGeom>
        <a:noFill/>
        <a:ln w="9525">
          <a:noFill/>
        </a:ln>
      </xdr:spPr>
    </xdr:pic>
    <xdr:clientData/>
  </xdr:twoCellAnchor>
  <xdr:twoCellAnchor editAs="oneCell">
    <xdr:from>
      <xdr:col>9</xdr:col>
      <xdr:colOff>0</xdr:colOff>
      <xdr:row>5</xdr:row>
      <xdr:rowOff>0</xdr:rowOff>
    </xdr:from>
    <xdr:to>
      <xdr:col>11</xdr:col>
      <xdr:colOff>3810</xdr:colOff>
      <xdr:row>5</xdr:row>
      <xdr:rowOff>388620</xdr:rowOff>
    </xdr:to>
    <xdr:pic>
      <xdr:nvPicPr>
        <xdr:cNvPr id="4364" name="图片 41" descr="clipboard/drawings/NULL"/>
        <xdr:cNvPicPr>
          <a:picLocks noChangeAspect="1"/>
        </xdr:cNvPicPr>
      </xdr:nvPicPr>
      <xdr:blipFill>
        <a:blip r:embed="rId2" r:link="rId3"/>
        <a:stretch>
          <a:fillRect/>
        </a:stretch>
      </xdr:blipFill>
      <xdr:spPr>
        <a:xfrm>
          <a:off x="15284450" y="3619500"/>
          <a:ext cx="1930400" cy="388620"/>
        </a:xfrm>
        <a:prstGeom prst="rect">
          <a:avLst/>
        </a:prstGeom>
        <a:noFill/>
        <a:ln w="9525">
          <a:noFill/>
        </a:ln>
      </xdr:spPr>
    </xdr:pic>
    <xdr:clientData/>
  </xdr:twoCellAnchor>
  <xdr:twoCellAnchor editAs="oneCell">
    <xdr:from>
      <xdr:col>9</xdr:col>
      <xdr:colOff>0</xdr:colOff>
      <xdr:row>5</xdr:row>
      <xdr:rowOff>0</xdr:rowOff>
    </xdr:from>
    <xdr:to>
      <xdr:col>11</xdr:col>
      <xdr:colOff>615950</xdr:colOff>
      <xdr:row>5</xdr:row>
      <xdr:rowOff>603250</xdr:rowOff>
    </xdr:to>
    <xdr:pic>
      <xdr:nvPicPr>
        <xdr:cNvPr id="4365" name="Picture 626"/>
        <xdr:cNvPicPr>
          <a:picLocks noChangeAspect="1"/>
        </xdr:cNvPicPr>
      </xdr:nvPicPr>
      <xdr:blipFill>
        <a:blip r:embed="rId1"/>
        <a:stretch>
          <a:fillRect/>
        </a:stretch>
      </xdr:blipFill>
      <xdr:spPr>
        <a:xfrm>
          <a:off x="15284450" y="3619500"/>
          <a:ext cx="2542540" cy="603250"/>
        </a:xfrm>
        <a:prstGeom prst="rect">
          <a:avLst/>
        </a:prstGeom>
        <a:noFill/>
        <a:ln w="9525">
          <a:noFill/>
        </a:ln>
      </xdr:spPr>
    </xdr:pic>
    <xdr:clientData/>
  </xdr:twoCellAnchor>
  <xdr:twoCellAnchor editAs="oneCell">
    <xdr:from>
      <xdr:col>10</xdr:col>
      <xdr:colOff>0</xdr:colOff>
      <xdr:row>5</xdr:row>
      <xdr:rowOff>0</xdr:rowOff>
    </xdr:from>
    <xdr:to>
      <xdr:col>12</xdr:col>
      <xdr:colOff>357505</xdr:colOff>
      <xdr:row>5</xdr:row>
      <xdr:rowOff>388620</xdr:rowOff>
    </xdr:to>
    <xdr:pic>
      <xdr:nvPicPr>
        <xdr:cNvPr id="4366" name="图片 41" descr="clipboard/drawings/NULL"/>
        <xdr:cNvPicPr>
          <a:picLocks noChangeAspect="1"/>
        </xdr:cNvPicPr>
      </xdr:nvPicPr>
      <xdr:blipFill>
        <a:blip r:embed="rId2" r:link="rId3"/>
        <a:stretch>
          <a:fillRect/>
        </a:stretch>
      </xdr:blipFill>
      <xdr:spPr>
        <a:xfrm>
          <a:off x="16247745" y="3619500"/>
          <a:ext cx="2284095" cy="388620"/>
        </a:xfrm>
        <a:prstGeom prst="rect">
          <a:avLst/>
        </a:prstGeom>
        <a:noFill/>
        <a:ln w="9525">
          <a:noFill/>
        </a:ln>
      </xdr:spPr>
    </xdr:pic>
    <xdr:clientData/>
  </xdr:twoCellAnchor>
  <xdr:twoCellAnchor editAs="oneCell">
    <xdr:from>
      <xdr:col>9</xdr:col>
      <xdr:colOff>0</xdr:colOff>
      <xdr:row>5</xdr:row>
      <xdr:rowOff>0</xdr:rowOff>
    </xdr:from>
    <xdr:to>
      <xdr:col>10</xdr:col>
      <xdr:colOff>314325</xdr:colOff>
      <xdr:row>5</xdr:row>
      <xdr:rowOff>603250</xdr:rowOff>
    </xdr:to>
    <xdr:pic>
      <xdr:nvPicPr>
        <xdr:cNvPr id="4367" name="Picture 626"/>
        <xdr:cNvPicPr>
          <a:picLocks noChangeAspect="1"/>
        </xdr:cNvPicPr>
      </xdr:nvPicPr>
      <xdr:blipFill>
        <a:blip r:embed="rId1"/>
        <a:stretch>
          <a:fillRect/>
        </a:stretch>
      </xdr:blipFill>
      <xdr:spPr>
        <a:xfrm>
          <a:off x="15284450" y="3619500"/>
          <a:ext cx="1277620" cy="603250"/>
        </a:xfrm>
        <a:prstGeom prst="rect">
          <a:avLst/>
        </a:prstGeom>
        <a:noFill/>
        <a:ln w="9525">
          <a:noFill/>
        </a:ln>
      </xdr:spPr>
    </xdr:pic>
    <xdr:clientData/>
  </xdr:twoCellAnchor>
  <xdr:twoCellAnchor editAs="oneCell">
    <xdr:from>
      <xdr:col>9</xdr:col>
      <xdr:colOff>0</xdr:colOff>
      <xdr:row>5</xdr:row>
      <xdr:rowOff>0</xdr:rowOff>
    </xdr:from>
    <xdr:to>
      <xdr:col>10</xdr:col>
      <xdr:colOff>259715</xdr:colOff>
      <xdr:row>5</xdr:row>
      <xdr:rowOff>388620</xdr:rowOff>
    </xdr:to>
    <xdr:pic>
      <xdr:nvPicPr>
        <xdr:cNvPr id="4368" name="图片 41" descr="clipboard/drawings/NULL"/>
        <xdr:cNvPicPr>
          <a:picLocks noChangeAspect="1"/>
        </xdr:cNvPicPr>
      </xdr:nvPicPr>
      <xdr:blipFill>
        <a:blip r:embed="rId2" r:link="rId3"/>
        <a:stretch>
          <a:fillRect/>
        </a:stretch>
      </xdr:blipFill>
      <xdr:spPr>
        <a:xfrm>
          <a:off x="15284450" y="3619500"/>
          <a:ext cx="1223010" cy="388620"/>
        </a:xfrm>
        <a:prstGeom prst="rect">
          <a:avLst/>
        </a:prstGeom>
        <a:noFill/>
        <a:ln w="9525">
          <a:noFill/>
        </a:ln>
      </xdr:spPr>
    </xdr:pic>
    <xdr:clientData/>
  </xdr:twoCellAnchor>
  <xdr:twoCellAnchor editAs="oneCell">
    <xdr:from>
      <xdr:col>10</xdr:col>
      <xdr:colOff>0</xdr:colOff>
      <xdr:row>5</xdr:row>
      <xdr:rowOff>0</xdr:rowOff>
    </xdr:from>
    <xdr:to>
      <xdr:col>12</xdr:col>
      <xdr:colOff>3810</xdr:colOff>
      <xdr:row>5</xdr:row>
      <xdr:rowOff>388620</xdr:rowOff>
    </xdr:to>
    <xdr:pic>
      <xdr:nvPicPr>
        <xdr:cNvPr id="4369" name="图片 41" descr="clipboard/drawings/NULL"/>
        <xdr:cNvPicPr>
          <a:picLocks noChangeAspect="1"/>
        </xdr:cNvPicPr>
      </xdr:nvPicPr>
      <xdr:blipFill>
        <a:blip r:embed="rId2" r:link="rId3"/>
        <a:stretch>
          <a:fillRect/>
        </a:stretch>
      </xdr:blipFill>
      <xdr:spPr>
        <a:xfrm>
          <a:off x="16247745" y="3619500"/>
          <a:ext cx="1930400" cy="388620"/>
        </a:xfrm>
        <a:prstGeom prst="rect">
          <a:avLst/>
        </a:prstGeom>
        <a:noFill/>
        <a:ln w="9525">
          <a:noFill/>
        </a:ln>
      </xdr:spPr>
    </xdr:pic>
    <xdr:clientData/>
  </xdr:twoCellAnchor>
  <xdr:twoCellAnchor editAs="oneCell">
    <xdr:from>
      <xdr:col>10</xdr:col>
      <xdr:colOff>0</xdr:colOff>
      <xdr:row>5</xdr:row>
      <xdr:rowOff>0</xdr:rowOff>
    </xdr:from>
    <xdr:to>
      <xdr:col>12</xdr:col>
      <xdr:colOff>615950</xdr:colOff>
      <xdr:row>5</xdr:row>
      <xdr:rowOff>603250</xdr:rowOff>
    </xdr:to>
    <xdr:pic>
      <xdr:nvPicPr>
        <xdr:cNvPr id="4370" name="Picture 626"/>
        <xdr:cNvPicPr>
          <a:picLocks noChangeAspect="1"/>
        </xdr:cNvPicPr>
      </xdr:nvPicPr>
      <xdr:blipFill>
        <a:blip r:embed="rId1"/>
        <a:stretch>
          <a:fillRect/>
        </a:stretch>
      </xdr:blipFill>
      <xdr:spPr>
        <a:xfrm>
          <a:off x="16247745" y="3619500"/>
          <a:ext cx="2542540" cy="603250"/>
        </a:xfrm>
        <a:prstGeom prst="rect">
          <a:avLst/>
        </a:prstGeom>
        <a:noFill/>
        <a:ln w="9525">
          <a:noFill/>
        </a:ln>
      </xdr:spPr>
    </xdr:pic>
    <xdr:clientData/>
  </xdr:twoCellAnchor>
  <xdr:twoCellAnchor editAs="oneCell">
    <xdr:from>
      <xdr:col>11</xdr:col>
      <xdr:colOff>0</xdr:colOff>
      <xdr:row>5</xdr:row>
      <xdr:rowOff>0</xdr:rowOff>
    </xdr:from>
    <xdr:to>
      <xdr:col>13</xdr:col>
      <xdr:colOff>357505</xdr:colOff>
      <xdr:row>5</xdr:row>
      <xdr:rowOff>388620</xdr:rowOff>
    </xdr:to>
    <xdr:pic>
      <xdr:nvPicPr>
        <xdr:cNvPr id="4371" name="图片 41" descr="clipboard/drawings/NULL"/>
        <xdr:cNvPicPr>
          <a:picLocks noChangeAspect="1"/>
        </xdr:cNvPicPr>
      </xdr:nvPicPr>
      <xdr:blipFill>
        <a:blip r:embed="rId2" r:link="rId3"/>
        <a:stretch>
          <a:fillRect/>
        </a:stretch>
      </xdr:blipFill>
      <xdr:spPr>
        <a:xfrm>
          <a:off x="17211040" y="3619500"/>
          <a:ext cx="2284095" cy="388620"/>
        </a:xfrm>
        <a:prstGeom prst="rect">
          <a:avLst/>
        </a:prstGeom>
        <a:noFill/>
        <a:ln w="9525">
          <a:noFill/>
        </a:ln>
      </xdr:spPr>
    </xdr:pic>
    <xdr:clientData/>
  </xdr:twoCellAnchor>
  <xdr:twoCellAnchor editAs="oneCell">
    <xdr:from>
      <xdr:col>9</xdr:col>
      <xdr:colOff>353786</xdr:colOff>
      <xdr:row>5</xdr:row>
      <xdr:rowOff>0</xdr:rowOff>
    </xdr:from>
    <xdr:to>
      <xdr:col>11</xdr:col>
      <xdr:colOff>357596</xdr:colOff>
      <xdr:row>5</xdr:row>
      <xdr:rowOff>388620</xdr:rowOff>
    </xdr:to>
    <xdr:pic>
      <xdr:nvPicPr>
        <xdr:cNvPr id="4372" name="图片 41" descr="clipboard/drawings/NULL"/>
        <xdr:cNvPicPr>
          <a:picLocks noChangeAspect="1"/>
        </xdr:cNvPicPr>
      </xdr:nvPicPr>
      <xdr:blipFill>
        <a:blip r:embed="rId2" r:link="rId3"/>
        <a:stretch>
          <a:fillRect/>
        </a:stretch>
      </xdr:blipFill>
      <xdr:spPr>
        <a:xfrm>
          <a:off x="15638145" y="3619500"/>
          <a:ext cx="1930400" cy="388620"/>
        </a:xfrm>
        <a:prstGeom prst="rect">
          <a:avLst/>
        </a:prstGeom>
        <a:noFill/>
        <a:ln w="9525">
          <a:noFill/>
        </a:ln>
      </xdr:spPr>
    </xdr:pic>
    <xdr:clientData/>
  </xdr:twoCellAnchor>
  <xdr:twoCellAnchor editAs="oneCell">
    <xdr:from>
      <xdr:col>9</xdr:col>
      <xdr:colOff>421821</xdr:colOff>
      <xdr:row>5</xdr:row>
      <xdr:rowOff>0</xdr:rowOff>
    </xdr:from>
    <xdr:to>
      <xdr:col>12</xdr:col>
      <xdr:colOff>74476</xdr:colOff>
      <xdr:row>5</xdr:row>
      <xdr:rowOff>603250</xdr:rowOff>
    </xdr:to>
    <xdr:pic>
      <xdr:nvPicPr>
        <xdr:cNvPr id="4373" name="Picture 626"/>
        <xdr:cNvPicPr>
          <a:picLocks noChangeAspect="1"/>
        </xdr:cNvPicPr>
      </xdr:nvPicPr>
      <xdr:blipFill>
        <a:blip r:embed="rId1"/>
        <a:stretch>
          <a:fillRect/>
        </a:stretch>
      </xdr:blipFill>
      <xdr:spPr>
        <a:xfrm>
          <a:off x="15706090" y="3619500"/>
          <a:ext cx="2542540" cy="603250"/>
        </a:xfrm>
        <a:prstGeom prst="rect">
          <a:avLst/>
        </a:prstGeom>
        <a:noFill/>
        <a:ln w="9525">
          <a:noFill/>
        </a:ln>
      </xdr:spPr>
    </xdr:pic>
    <xdr:clientData/>
  </xdr:twoCellAnchor>
  <xdr:twoCellAnchor editAs="oneCell">
    <xdr:from>
      <xdr:col>10</xdr:col>
      <xdr:colOff>353786</xdr:colOff>
      <xdr:row>5</xdr:row>
      <xdr:rowOff>0</xdr:rowOff>
    </xdr:from>
    <xdr:to>
      <xdr:col>12</xdr:col>
      <xdr:colOff>711291</xdr:colOff>
      <xdr:row>5</xdr:row>
      <xdr:rowOff>388620</xdr:rowOff>
    </xdr:to>
    <xdr:pic>
      <xdr:nvPicPr>
        <xdr:cNvPr id="4374" name="图片 41" descr="clipboard/drawings/NULL"/>
        <xdr:cNvPicPr>
          <a:picLocks noChangeAspect="1"/>
        </xdr:cNvPicPr>
      </xdr:nvPicPr>
      <xdr:blipFill>
        <a:blip r:embed="rId2" r:link="rId3"/>
        <a:stretch>
          <a:fillRect/>
        </a:stretch>
      </xdr:blipFill>
      <xdr:spPr>
        <a:xfrm>
          <a:off x="16601440" y="3619500"/>
          <a:ext cx="2284095" cy="388620"/>
        </a:xfrm>
        <a:prstGeom prst="rect">
          <a:avLst/>
        </a:prstGeom>
        <a:noFill/>
        <a:ln w="9525">
          <a:noFill/>
        </a:ln>
      </xdr:spPr>
    </xdr:pic>
    <xdr:clientData/>
  </xdr:twoCellAnchor>
  <xdr:twoCellAnchor editAs="oneCell">
    <xdr:from>
      <xdr:col>8</xdr:col>
      <xdr:colOff>0</xdr:colOff>
      <xdr:row>5</xdr:row>
      <xdr:rowOff>0</xdr:rowOff>
    </xdr:from>
    <xdr:to>
      <xdr:col>8</xdr:col>
      <xdr:colOff>855980</xdr:colOff>
      <xdr:row>5</xdr:row>
      <xdr:rowOff>603250</xdr:rowOff>
    </xdr:to>
    <xdr:pic>
      <xdr:nvPicPr>
        <xdr:cNvPr id="4375" name="Picture 626"/>
        <xdr:cNvPicPr>
          <a:picLocks noChangeAspect="1"/>
        </xdr:cNvPicPr>
      </xdr:nvPicPr>
      <xdr:blipFill>
        <a:blip r:embed="rId1"/>
        <a:stretch>
          <a:fillRect/>
        </a:stretch>
      </xdr:blipFill>
      <xdr:spPr>
        <a:xfrm>
          <a:off x="14321155" y="3619500"/>
          <a:ext cx="855980" cy="603250"/>
        </a:xfrm>
        <a:prstGeom prst="rect">
          <a:avLst/>
        </a:prstGeom>
        <a:noFill/>
        <a:ln w="9525">
          <a:noFill/>
        </a:ln>
      </xdr:spPr>
    </xdr:pic>
    <xdr:clientData/>
  </xdr:twoCellAnchor>
  <xdr:twoCellAnchor editAs="oneCell">
    <xdr:from>
      <xdr:col>8</xdr:col>
      <xdr:colOff>0</xdr:colOff>
      <xdr:row>5</xdr:row>
      <xdr:rowOff>0</xdr:rowOff>
    </xdr:from>
    <xdr:to>
      <xdr:col>8</xdr:col>
      <xdr:colOff>869315</xdr:colOff>
      <xdr:row>5</xdr:row>
      <xdr:rowOff>388620</xdr:rowOff>
    </xdr:to>
    <xdr:pic>
      <xdr:nvPicPr>
        <xdr:cNvPr id="4376" name="图片 41" descr="clipboard/drawings/NULL"/>
        <xdr:cNvPicPr>
          <a:picLocks noChangeAspect="1"/>
        </xdr:cNvPicPr>
      </xdr:nvPicPr>
      <xdr:blipFill>
        <a:blip r:embed="rId2" r:link="rId3"/>
        <a:stretch>
          <a:fillRect/>
        </a:stretch>
      </xdr:blipFill>
      <xdr:spPr>
        <a:xfrm>
          <a:off x="14321155" y="3619500"/>
          <a:ext cx="869315" cy="388620"/>
        </a:xfrm>
        <a:prstGeom prst="rect">
          <a:avLst/>
        </a:prstGeom>
        <a:noFill/>
        <a:ln w="9525">
          <a:noFill/>
        </a:ln>
      </xdr:spPr>
    </xdr:pic>
    <xdr:clientData/>
  </xdr:twoCellAnchor>
  <xdr:twoCellAnchor editAs="oneCell">
    <xdr:from>
      <xdr:col>8</xdr:col>
      <xdr:colOff>0</xdr:colOff>
      <xdr:row>5</xdr:row>
      <xdr:rowOff>0</xdr:rowOff>
    </xdr:from>
    <xdr:to>
      <xdr:col>9</xdr:col>
      <xdr:colOff>314325</xdr:colOff>
      <xdr:row>5</xdr:row>
      <xdr:rowOff>603250</xdr:rowOff>
    </xdr:to>
    <xdr:pic>
      <xdr:nvPicPr>
        <xdr:cNvPr id="4377" name="Picture 626"/>
        <xdr:cNvPicPr>
          <a:picLocks noChangeAspect="1"/>
        </xdr:cNvPicPr>
      </xdr:nvPicPr>
      <xdr:blipFill>
        <a:blip r:embed="rId1"/>
        <a:stretch>
          <a:fillRect/>
        </a:stretch>
      </xdr:blipFill>
      <xdr:spPr>
        <a:xfrm>
          <a:off x="14321155" y="3619500"/>
          <a:ext cx="1277620" cy="603250"/>
        </a:xfrm>
        <a:prstGeom prst="rect">
          <a:avLst/>
        </a:prstGeom>
        <a:noFill/>
        <a:ln w="9525">
          <a:noFill/>
        </a:ln>
      </xdr:spPr>
    </xdr:pic>
    <xdr:clientData/>
  </xdr:twoCellAnchor>
  <xdr:twoCellAnchor editAs="oneCell">
    <xdr:from>
      <xdr:col>9</xdr:col>
      <xdr:colOff>0</xdr:colOff>
      <xdr:row>5</xdr:row>
      <xdr:rowOff>0</xdr:rowOff>
    </xdr:from>
    <xdr:to>
      <xdr:col>10</xdr:col>
      <xdr:colOff>259715</xdr:colOff>
      <xdr:row>5</xdr:row>
      <xdr:rowOff>388620</xdr:rowOff>
    </xdr:to>
    <xdr:pic>
      <xdr:nvPicPr>
        <xdr:cNvPr id="4378" name="图片 41" descr="clipboard/drawings/NULL"/>
        <xdr:cNvPicPr>
          <a:picLocks noChangeAspect="1"/>
        </xdr:cNvPicPr>
      </xdr:nvPicPr>
      <xdr:blipFill>
        <a:blip r:embed="rId2" r:link="rId3"/>
        <a:stretch>
          <a:fillRect/>
        </a:stretch>
      </xdr:blipFill>
      <xdr:spPr>
        <a:xfrm>
          <a:off x="15284450" y="3619500"/>
          <a:ext cx="1223010" cy="388620"/>
        </a:xfrm>
        <a:prstGeom prst="rect">
          <a:avLst/>
        </a:prstGeom>
        <a:noFill/>
        <a:ln w="9525">
          <a:noFill/>
        </a:ln>
      </xdr:spPr>
    </xdr:pic>
    <xdr:clientData/>
  </xdr:twoCellAnchor>
  <xdr:twoCellAnchor editAs="oneCell">
    <xdr:from>
      <xdr:col>8</xdr:col>
      <xdr:colOff>0</xdr:colOff>
      <xdr:row>49</xdr:row>
      <xdr:rowOff>85090</xdr:rowOff>
    </xdr:from>
    <xdr:to>
      <xdr:col>9</xdr:col>
      <xdr:colOff>735965</xdr:colOff>
      <xdr:row>49</xdr:row>
      <xdr:rowOff>688340</xdr:rowOff>
    </xdr:to>
    <xdr:pic>
      <xdr:nvPicPr>
        <xdr:cNvPr id="4379" name="Picture 626"/>
        <xdr:cNvPicPr>
          <a:picLocks noChangeAspect="1"/>
        </xdr:cNvPicPr>
      </xdr:nvPicPr>
      <xdr:blipFill>
        <a:blip r:embed="rId1"/>
        <a:stretch>
          <a:fillRect/>
        </a:stretch>
      </xdr:blipFill>
      <xdr:spPr>
        <a:xfrm>
          <a:off x="14321155" y="70760590"/>
          <a:ext cx="1699260" cy="603250"/>
        </a:xfrm>
        <a:prstGeom prst="rect">
          <a:avLst/>
        </a:prstGeom>
        <a:noFill/>
        <a:ln w="9525">
          <a:noFill/>
        </a:ln>
      </xdr:spPr>
    </xdr:pic>
    <xdr:clientData/>
  </xdr:twoCellAnchor>
  <xdr:twoCellAnchor editAs="oneCell">
    <xdr:from>
      <xdr:col>9</xdr:col>
      <xdr:colOff>0</xdr:colOff>
      <xdr:row>5</xdr:row>
      <xdr:rowOff>0</xdr:rowOff>
    </xdr:from>
    <xdr:to>
      <xdr:col>10</xdr:col>
      <xdr:colOff>613410</xdr:colOff>
      <xdr:row>5</xdr:row>
      <xdr:rowOff>388620</xdr:rowOff>
    </xdr:to>
    <xdr:pic>
      <xdr:nvPicPr>
        <xdr:cNvPr id="4380" name="图片 41" descr="clipboard/drawings/NULL"/>
        <xdr:cNvPicPr>
          <a:picLocks noChangeAspect="1"/>
        </xdr:cNvPicPr>
      </xdr:nvPicPr>
      <xdr:blipFill>
        <a:blip r:embed="rId2" r:link="rId3"/>
        <a:stretch>
          <a:fillRect/>
        </a:stretch>
      </xdr:blipFill>
      <xdr:spPr>
        <a:xfrm>
          <a:off x="15284450" y="3619500"/>
          <a:ext cx="1576705" cy="388620"/>
        </a:xfrm>
        <a:prstGeom prst="rect">
          <a:avLst/>
        </a:prstGeom>
        <a:noFill/>
        <a:ln w="9525">
          <a:noFill/>
        </a:ln>
      </xdr:spPr>
    </xdr:pic>
    <xdr:clientData/>
  </xdr:twoCellAnchor>
  <xdr:twoCellAnchor editAs="oneCell">
    <xdr:from>
      <xdr:col>10</xdr:col>
      <xdr:colOff>0</xdr:colOff>
      <xdr:row>5</xdr:row>
      <xdr:rowOff>0</xdr:rowOff>
    </xdr:from>
    <xdr:to>
      <xdr:col>12</xdr:col>
      <xdr:colOff>3810</xdr:colOff>
      <xdr:row>5</xdr:row>
      <xdr:rowOff>388620</xdr:rowOff>
    </xdr:to>
    <xdr:pic>
      <xdr:nvPicPr>
        <xdr:cNvPr id="4381" name="图片 41" descr="clipboard/drawings/NULL"/>
        <xdr:cNvPicPr>
          <a:picLocks noChangeAspect="1"/>
        </xdr:cNvPicPr>
      </xdr:nvPicPr>
      <xdr:blipFill>
        <a:blip r:embed="rId2" r:link="rId3"/>
        <a:stretch>
          <a:fillRect/>
        </a:stretch>
      </xdr:blipFill>
      <xdr:spPr>
        <a:xfrm>
          <a:off x="16247745" y="3619500"/>
          <a:ext cx="1930400" cy="388620"/>
        </a:xfrm>
        <a:prstGeom prst="rect">
          <a:avLst/>
        </a:prstGeom>
        <a:noFill/>
        <a:ln w="9525">
          <a:noFill/>
        </a:ln>
      </xdr:spPr>
    </xdr:pic>
    <xdr:clientData/>
  </xdr:twoCellAnchor>
  <xdr:twoCellAnchor editAs="oneCell">
    <xdr:from>
      <xdr:col>10</xdr:col>
      <xdr:colOff>0</xdr:colOff>
      <xdr:row>5</xdr:row>
      <xdr:rowOff>0</xdr:rowOff>
    </xdr:from>
    <xdr:to>
      <xdr:col>12</xdr:col>
      <xdr:colOff>615950</xdr:colOff>
      <xdr:row>5</xdr:row>
      <xdr:rowOff>603250</xdr:rowOff>
    </xdr:to>
    <xdr:pic>
      <xdr:nvPicPr>
        <xdr:cNvPr id="4382" name="Picture 626"/>
        <xdr:cNvPicPr>
          <a:picLocks noChangeAspect="1"/>
        </xdr:cNvPicPr>
      </xdr:nvPicPr>
      <xdr:blipFill>
        <a:blip r:embed="rId1"/>
        <a:stretch>
          <a:fillRect/>
        </a:stretch>
      </xdr:blipFill>
      <xdr:spPr>
        <a:xfrm>
          <a:off x="16247745" y="3619500"/>
          <a:ext cx="2542540" cy="603250"/>
        </a:xfrm>
        <a:prstGeom prst="rect">
          <a:avLst/>
        </a:prstGeom>
        <a:noFill/>
        <a:ln w="9525">
          <a:noFill/>
        </a:ln>
      </xdr:spPr>
    </xdr:pic>
    <xdr:clientData/>
  </xdr:twoCellAnchor>
  <xdr:twoCellAnchor editAs="oneCell">
    <xdr:from>
      <xdr:col>11</xdr:col>
      <xdr:colOff>0</xdr:colOff>
      <xdr:row>5</xdr:row>
      <xdr:rowOff>0</xdr:rowOff>
    </xdr:from>
    <xdr:to>
      <xdr:col>13</xdr:col>
      <xdr:colOff>357505</xdr:colOff>
      <xdr:row>5</xdr:row>
      <xdr:rowOff>388620</xdr:rowOff>
    </xdr:to>
    <xdr:pic>
      <xdr:nvPicPr>
        <xdr:cNvPr id="4383" name="图片 41" descr="clipboard/drawings/NULL"/>
        <xdr:cNvPicPr>
          <a:picLocks noChangeAspect="1"/>
        </xdr:cNvPicPr>
      </xdr:nvPicPr>
      <xdr:blipFill>
        <a:blip r:embed="rId2" r:link="rId3"/>
        <a:stretch>
          <a:fillRect/>
        </a:stretch>
      </xdr:blipFill>
      <xdr:spPr>
        <a:xfrm>
          <a:off x="17211040" y="3619500"/>
          <a:ext cx="2284095" cy="388620"/>
        </a:xfrm>
        <a:prstGeom prst="rect">
          <a:avLst/>
        </a:prstGeom>
        <a:noFill/>
        <a:ln w="9525">
          <a:noFill/>
        </a:ln>
      </xdr:spPr>
    </xdr:pic>
    <xdr:clientData/>
  </xdr:twoCellAnchor>
  <xdr:twoCellAnchor editAs="oneCell">
    <xdr:from>
      <xdr:col>10</xdr:col>
      <xdr:colOff>0</xdr:colOff>
      <xdr:row>5</xdr:row>
      <xdr:rowOff>0</xdr:rowOff>
    </xdr:from>
    <xdr:to>
      <xdr:col>11</xdr:col>
      <xdr:colOff>314325</xdr:colOff>
      <xdr:row>5</xdr:row>
      <xdr:rowOff>603250</xdr:rowOff>
    </xdr:to>
    <xdr:pic>
      <xdr:nvPicPr>
        <xdr:cNvPr id="4384" name="Picture 626"/>
        <xdr:cNvPicPr>
          <a:picLocks noChangeAspect="1"/>
        </xdr:cNvPicPr>
      </xdr:nvPicPr>
      <xdr:blipFill>
        <a:blip r:embed="rId1"/>
        <a:stretch>
          <a:fillRect/>
        </a:stretch>
      </xdr:blipFill>
      <xdr:spPr>
        <a:xfrm>
          <a:off x="16247745" y="3619500"/>
          <a:ext cx="1277620" cy="603250"/>
        </a:xfrm>
        <a:prstGeom prst="rect">
          <a:avLst/>
        </a:prstGeom>
        <a:noFill/>
        <a:ln w="9525">
          <a:noFill/>
        </a:ln>
      </xdr:spPr>
    </xdr:pic>
    <xdr:clientData/>
  </xdr:twoCellAnchor>
  <xdr:twoCellAnchor editAs="oneCell">
    <xdr:from>
      <xdr:col>10</xdr:col>
      <xdr:colOff>0</xdr:colOff>
      <xdr:row>5</xdr:row>
      <xdr:rowOff>0</xdr:rowOff>
    </xdr:from>
    <xdr:to>
      <xdr:col>11</xdr:col>
      <xdr:colOff>259715</xdr:colOff>
      <xdr:row>5</xdr:row>
      <xdr:rowOff>388620</xdr:rowOff>
    </xdr:to>
    <xdr:pic>
      <xdr:nvPicPr>
        <xdr:cNvPr id="4385" name="图片 41" descr="clipboard/drawings/NULL"/>
        <xdr:cNvPicPr>
          <a:picLocks noChangeAspect="1"/>
        </xdr:cNvPicPr>
      </xdr:nvPicPr>
      <xdr:blipFill>
        <a:blip r:embed="rId2" r:link="rId3"/>
        <a:stretch>
          <a:fillRect/>
        </a:stretch>
      </xdr:blipFill>
      <xdr:spPr>
        <a:xfrm>
          <a:off x="16247745" y="3619500"/>
          <a:ext cx="1223010" cy="388620"/>
        </a:xfrm>
        <a:prstGeom prst="rect">
          <a:avLst/>
        </a:prstGeom>
        <a:noFill/>
        <a:ln w="9525">
          <a:noFill/>
        </a:ln>
      </xdr:spPr>
    </xdr:pic>
    <xdr:clientData/>
  </xdr:twoCellAnchor>
  <xdr:twoCellAnchor editAs="oneCell">
    <xdr:from>
      <xdr:col>11</xdr:col>
      <xdr:colOff>0</xdr:colOff>
      <xdr:row>5</xdr:row>
      <xdr:rowOff>0</xdr:rowOff>
    </xdr:from>
    <xdr:to>
      <xdr:col>13</xdr:col>
      <xdr:colOff>3810</xdr:colOff>
      <xdr:row>5</xdr:row>
      <xdr:rowOff>388620</xdr:rowOff>
    </xdr:to>
    <xdr:pic>
      <xdr:nvPicPr>
        <xdr:cNvPr id="4386" name="图片 41" descr="clipboard/drawings/NULL"/>
        <xdr:cNvPicPr>
          <a:picLocks noChangeAspect="1"/>
        </xdr:cNvPicPr>
      </xdr:nvPicPr>
      <xdr:blipFill>
        <a:blip r:embed="rId2" r:link="rId3"/>
        <a:stretch>
          <a:fillRect/>
        </a:stretch>
      </xdr:blipFill>
      <xdr:spPr>
        <a:xfrm>
          <a:off x="17211040" y="3619500"/>
          <a:ext cx="1930400" cy="388620"/>
        </a:xfrm>
        <a:prstGeom prst="rect">
          <a:avLst/>
        </a:prstGeom>
        <a:noFill/>
        <a:ln w="9525">
          <a:noFill/>
        </a:ln>
      </xdr:spPr>
    </xdr:pic>
    <xdr:clientData/>
  </xdr:twoCellAnchor>
  <xdr:twoCellAnchor editAs="oneCell">
    <xdr:from>
      <xdr:col>11</xdr:col>
      <xdr:colOff>0</xdr:colOff>
      <xdr:row>5</xdr:row>
      <xdr:rowOff>0</xdr:rowOff>
    </xdr:from>
    <xdr:to>
      <xdr:col>13</xdr:col>
      <xdr:colOff>615950</xdr:colOff>
      <xdr:row>5</xdr:row>
      <xdr:rowOff>603250</xdr:rowOff>
    </xdr:to>
    <xdr:pic>
      <xdr:nvPicPr>
        <xdr:cNvPr id="4387" name="Picture 626"/>
        <xdr:cNvPicPr>
          <a:picLocks noChangeAspect="1"/>
        </xdr:cNvPicPr>
      </xdr:nvPicPr>
      <xdr:blipFill>
        <a:blip r:embed="rId1"/>
        <a:stretch>
          <a:fillRect/>
        </a:stretch>
      </xdr:blipFill>
      <xdr:spPr>
        <a:xfrm>
          <a:off x="17211040" y="3619500"/>
          <a:ext cx="2542540" cy="603250"/>
        </a:xfrm>
        <a:prstGeom prst="rect">
          <a:avLst/>
        </a:prstGeom>
        <a:noFill/>
        <a:ln w="9525">
          <a:noFill/>
        </a:ln>
      </xdr:spPr>
    </xdr:pic>
    <xdr:clientData/>
  </xdr:twoCellAnchor>
  <xdr:twoCellAnchor editAs="oneCell">
    <xdr:from>
      <xdr:col>11</xdr:col>
      <xdr:colOff>0</xdr:colOff>
      <xdr:row>5</xdr:row>
      <xdr:rowOff>0</xdr:rowOff>
    </xdr:from>
    <xdr:to>
      <xdr:col>13</xdr:col>
      <xdr:colOff>357505</xdr:colOff>
      <xdr:row>5</xdr:row>
      <xdr:rowOff>388620</xdr:rowOff>
    </xdr:to>
    <xdr:pic>
      <xdr:nvPicPr>
        <xdr:cNvPr id="4388" name="图片 41" descr="clipboard/drawings/NULL"/>
        <xdr:cNvPicPr>
          <a:picLocks noChangeAspect="1"/>
        </xdr:cNvPicPr>
      </xdr:nvPicPr>
      <xdr:blipFill>
        <a:blip r:embed="rId2" r:link="rId3"/>
        <a:stretch>
          <a:fillRect/>
        </a:stretch>
      </xdr:blipFill>
      <xdr:spPr>
        <a:xfrm>
          <a:off x="17211040" y="3619500"/>
          <a:ext cx="2284095" cy="388620"/>
        </a:xfrm>
        <a:prstGeom prst="rect">
          <a:avLst/>
        </a:prstGeom>
        <a:noFill/>
        <a:ln w="9525">
          <a:noFill/>
        </a:ln>
      </xdr:spPr>
    </xdr:pic>
    <xdr:clientData/>
  </xdr:twoCellAnchor>
  <xdr:twoCellAnchor editAs="oneCell">
    <xdr:from>
      <xdr:col>10</xdr:col>
      <xdr:colOff>353786</xdr:colOff>
      <xdr:row>5</xdr:row>
      <xdr:rowOff>0</xdr:rowOff>
    </xdr:from>
    <xdr:to>
      <xdr:col>12</xdr:col>
      <xdr:colOff>357596</xdr:colOff>
      <xdr:row>5</xdr:row>
      <xdr:rowOff>388620</xdr:rowOff>
    </xdr:to>
    <xdr:pic>
      <xdr:nvPicPr>
        <xdr:cNvPr id="4389" name="图片 41" descr="clipboard/drawings/NULL"/>
        <xdr:cNvPicPr>
          <a:picLocks noChangeAspect="1"/>
        </xdr:cNvPicPr>
      </xdr:nvPicPr>
      <xdr:blipFill>
        <a:blip r:embed="rId2" r:link="rId3"/>
        <a:stretch>
          <a:fillRect/>
        </a:stretch>
      </xdr:blipFill>
      <xdr:spPr>
        <a:xfrm>
          <a:off x="16601440" y="3619500"/>
          <a:ext cx="1930400" cy="388620"/>
        </a:xfrm>
        <a:prstGeom prst="rect">
          <a:avLst/>
        </a:prstGeom>
        <a:noFill/>
        <a:ln w="9525">
          <a:noFill/>
        </a:ln>
      </xdr:spPr>
    </xdr:pic>
    <xdr:clientData/>
  </xdr:twoCellAnchor>
  <xdr:twoCellAnchor editAs="oneCell">
    <xdr:from>
      <xdr:col>10</xdr:col>
      <xdr:colOff>421821</xdr:colOff>
      <xdr:row>5</xdr:row>
      <xdr:rowOff>0</xdr:rowOff>
    </xdr:from>
    <xdr:to>
      <xdr:col>13</xdr:col>
      <xdr:colOff>74476</xdr:colOff>
      <xdr:row>5</xdr:row>
      <xdr:rowOff>603250</xdr:rowOff>
    </xdr:to>
    <xdr:pic>
      <xdr:nvPicPr>
        <xdr:cNvPr id="4390" name="Picture 626"/>
        <xdr:cNvPicPr>
          <a:picLocks noChangeAspect="1"/>
        </xdr:cNvPicPr>
      </xdr:nvPicPr>
      <xdr:blipFill>
        <a:blip r:embed="rId1"/>
        <a:stretch>
          <a:fillRect/>
        </a:stretch>
      </xdr:blipFill>
      <xdr:spPr>
        <a:xfrm>
          <a:off x="16669385" y="3619500"/>
          <a:ext cx="2542540" cy="603250"/>
        </a:xfrm>
        <a:prstGeom prst="rect">
          <a:avLst/>
        </a:prstGeom>
        <a:noFill/>
        <a:ln w="9525">
          <a:noFill/>
        </a:ln>
      </xdr:spPr>
    </xdr:pic>
    <xdr:clientData/>
  </xdr:twoCellAnchor>
  <xdr:twoCellAnchor editAs="oneCell">
    <xdr:from>
      <xdr:col>11</xdr:col>
      <xdr:colOff>0</xdr:colOff>
      <xdr:row>5</xdr:row>
      <xdr:rowOff>0</xdr:rowOff>
    </xdr:from>
    <xdr:to>
      <xdr:col>13</xdr:col>
      <xdr:colOff>357505</xdr:colOff>
      <xdr:row>5</xdr:row>
      <xdr:rowOff>388620</xdr:rowOff>
    </xdr:to>
    <xdr:pic>
      <xdr:nvPicPr>
        <xdr:cNvPr id="4391" name="图片 41" descr="clipboard/drawings/NULL"/>
        <xdr:cNvPicPr>
          <a:picLocks noChangeAspect="1"/>
        </xdr:cNvPicPr>
      </xdr:nvPicPr>
      <xdr:blipFill>
        <a:blip r:embed="rId2" r:link="rId3"/>
        <a:stretch>
          <a:fillRect/>
        </a:stretch>
      </xdr:blipFill>
      <xdr:spPr>
        <a:xfrm>
          <a:off x="17211040" y="3619500"/>
          <a:ext cx="2284095" cy="388620"/>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630555</xdr:rowOff>
    </xdr:to>
    <xdr:pic>
      <xdr:nvPicPr>
        <xdr:cNvPr id="4392" name="Picture 22"/>
        <xdr:cNvPicPr>
          <a:picLocks noChangeAspect="1"/>
        </xdr:cNvPicPr>
      </xdr:nvPicPr>
      <xdr:blipFill>
        <a:blip r:embed="rId1"/>
        <a:stretch>
          <a:fillRect/>
        </a:stretch>
      </xdr:blipFill>
      <xdr:spPr>
        <a:xfrm>
          <a:off x="10249535" y="3619500"/>
          <a:ext cx="49530" cy="630555"/>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649605</xdr:rowOff>
    </xdr:to>
    <xdr:pic>
      <xdr:nvPicPr>
        <xdr:cNvPr id="4393" name="Picture 22"/>
        <xdr:cNvPicPr>
          <a:picLocks noChangeAspect="1"/>
        </xdr:cNvPicPr>
      </xdr:nvPicPr>
      <xdr:blipFill>
        <a:blip r:embed="rId1"/>
        <a:stretch>
          <a:fillRect/>
        </a:stretch>
      </xdr:blipFill>
      <xdr:spPr>
        <a:xfrm>
          <a:off x="10249535" y="3619500"/>
          <a:ext cx="49530" cy="64960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649605</xdr:rowOff>
    </xdr:to>
    <xdr:pic>
      <xdr:nvPicPr>
        <xdr:cNvPr id="4394" name="Picture 626"/>
        <xdr:cNvPicPr>
          <a:picLocks noChangeAspect="1"/>
        </xdr:cNvPicPr>
      </xdr:nvPicPr>
      <xdr:blipFill>
        <a:blip r:embed="rId1"/>
        <a:stretch>
          <a:fillRect/>
        </a:stretch>
      </xdr:blipFill>
      <xdr:spPr>
        <a:xfrm>
          <a:off x="10249535" y="3619500"/>
          <a:ext cx="12700" cy="649605"/>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602615</xdr:rowOff>
    </xdr:to>
    <xdr:pic>
      <xdr:nvPicPr>
        <xdr:cNvPr id="4395" name="Picture 22"/>
        <xdr:cNvPicPr>
          <a:picLocks noChangeAspect="1"/>
        </xdr:cNvPicPr>
      </xdr:nvPicPr>
      <xdr:blipFill>
        <a:blip r:embed="rId1"/>
        <a:stretch>
          <a:fillRect/>
        </a:stretch>
      </xdr:blipFill>
      <xdr:spPr>
        <a:xfrm>
          <a:off x="10249535" y="3619500"/>
          <a:ext cx="49530" cy="60261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602615</xdr:rowOff>
    </xdr:to>
    <xdr:pic>
      <xdr:nvPicPr>
        <xdr:cNvPr id="4396" name="Picture 626"/>
        <xdr:cNvPicPr>
          <a:picLocks noChangeAspect="1"/>
        </xdr:cNvPicPr>
      </xdr:nvPicPr>
      <xdr:blipFill>
        <a:blip r:embed="rId1"/>
        <a:stretch>
          <a:fillRect/>
        </a:stretch>
      </xdr:blipFill>
      <xdr:spPr>
        <a:xfrm>
          <a:off x="10249535" y="3619500"/>
          <a:ext cx="12700" cy="60261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632460</xdr:rowOff>
    </xdr:to>
    <xdr:pic>
      <xdr:nvPicPr>
        <xdr:cNvPr id="4397" name="Picture 626"/>
        <xdr:cNvPicPr>
          <a:picLocks noChangeAspect="1"/>
        </xdr:cNvPicPr>
      </xdr:nvPicPr>
      <xdr:blipFill>
        <a:blip r:embed="rId1"/>
        <a:stretch>
          <a:fillRect/>
        </a:stretch>
      </xdr:blipFill>
      <xdr:spPr>
        <a:xfrm>
          <a:off x="10249535" y="3619500"/>
          <a:ext cx="12700" cy="632460"/>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632460</xdr:rowOff>
    </xdr:to>
    <xdr:pic>
      <xdr:nvPicPr>
        <xdr:cNvPr id="4398" name="Picture 22"/>
        <xdr:cNvPicPr>
          <a:picLocks noChangeAspect="1"/>
        </xdr:cNvPicPr>
      </xdr:nvPicPr>
      <xdr:blipFill>
        <a:blip r:embed="rId1"/>
        <a:stretch>
          <a:fillRect/>
        </a:stretch>
      </xdr:blipFill>
      <xdr:spPr>
        <a:xfrm>
          <a:off x="10249535" y="3619500"/>
          <a:ext cx="49530" cy="632460"/>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427355</xdr:rowOff>
    </xdr:to>
    <xdr:pic>
      <xdr:nvPicPr>
        <xdr:cNvPr id="4399" name="图片 4398" descr="clipboard/drawings/NULL"/>
        <xdr:cNvPicPr>
          <a:picLocks noChangeAspect="1"/>
        </xdr:cNvPicPr>
      </xdr:nvPicPr>
      <xdr:blipFill>
        <a:blip r:embed="rId2" r:link="rId3"/>
        <a:stretch>
          <a:fillRect/>
        </a:stretch>
      </xdr:blipFill>
      <xdr:spPr>
        <a:xfrm>
          <a:off x="11075035" y="3619500"/>
          <a:ext cx="161925" cy="42735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403860</xdr:rowOff>
    </xdr:to>
    <xdr:pic>
      <xdr:nvPicPr>
        <xdr:cNvPr id="4400" name="图片 41" descr="clipboard/drawings/NULL"/>
        <xdr:cNvPicPr>
          <a:picLocks noChangeAspect="1"/>
        </xdr:cNvPicPr>
      </xdr:nvPicPr>
      <xdr:blipFill>
        <a:blip r:embed="rId2" r:link="rId3"/>
        <a:stretch>
          <a:fillRect/>
        </a:stretch>
      </xdr:blipFill>
      <xdr:spPr>
        <a:xfrm>
          <a:off x="11075035" y="3619500"/>
          <a:ext cx="161925" cy="403860"/>
        </a:xfrm>
        <a:prstGeom prst="rect">
          <a:avLst/>
        </a:prstGeom>
        <a:noFill/>
        <a:ln w="9525">
          <a:noFill/>
        </a:ln>
      </xdr:spPr>
    </xdr:pic>
    <xdr:clientData/>
  </xdr:twoCellAnchor>
  <xdr:twoCellAnchor editAs="oneCell">
    <xdr:from>
      <xdr:col>5</xdr:col>
      <xdr:colOff>0</xdr:colOff>
      <xdr:row>5</xdr:row>
      <xdr:rowOff>0</xdr:rowOff>
    </xdr:from>
    <xdr:to>
      <xdr:col>5</xdr:col>
      <xdr:colOff>163195</xdr:colOff>
      <xdr:row>5</xdr:row>
      <xdr:rowOff>427355</xdr:rowOff>
    </xdr:to>
    <xdr:pic>
      <xdr:nvPicPr>
        <xdr:cNvPr id="4401" name="图片 41" descr="clipboard/drawings/NULL"/>
        <xdr:cNvPicPr>
          <a:picLocks noChangeAspect="1"/>
        </xdr:cNvPicPr>
      </xdr:nvPicPr>
      <xdr:blipFill>
        <a:blip r:embed="rId2" r:link="rId3"/>
        <a:stretch>
          <a:fillRect/>
        </a:stretch>
      </xdr:blipFill>
      <xdr:spPr>
        <a:xfrm>
          <a:off x="11075035" y="3619500"/>
          <a:ext cx="163195" cy="42735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429895</xdr:rowOff>
    </xdr:to>
    <xdr:pic>
      <xdr:nvPicPr>
        <xdr:cNvPr id="4402" name="图片 41" descr="clipboard/drawings/NULL"/>
        <xdr:cNvPicPr>
          <a:picLocks noChangeAspect="1"/>
        </xdr:cNvPicPr>
      </xdr:nvPicPr>
      <xdr:blipFill>
        <a:blip r:embed="rId2" r:link="rId3"/>
        <a:stretch>
          <a:fillRect/>
        </a:stretch>
      </xdr:blipFill>
      <xdr:spPr>
        <a:xfrm>
          <a:off x="11075035" y="3619500"/>
          <a:ext cx="161925" cy="42989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410845</xdr:rowOff>
    </xdr:to>
    <xdr:pic>
      <xdr:nvPicPr>
        <xdr:cNvPr id="4403" name="图片 41" descr="clipboard/drawings/NULL"/>
        <xdr:cNvPicPr>
          <a:picLocks noChangeAspect="1"/>
        </xdr:cNvPicPr>
      </xdr:nvPicPr>
      <xdr:blipFill>
        <a:blip r:embed="rId2" r:link="rId3"/>
        <a:stretch>
          <a:fillRect/>
        </a:stretch>
      </xdr:blipFill>
      <xdr:spPr>
        <a:xfrm>
          <a:off x="11075035" y="3619500"/>
          <a:ext cx="161925" cy="410845"/>
        </a:xfrm>
        <a:prstGeom prst="rect">
          <a:avLst/>
        </a:prstGeom>
        <a:noFill/>
        <a:ln w="9525">
          <a:noFill/>
        </a:ln>
      </xdr:spPr>
    </xdr:pic>
    <xdr:clientData/>
  </xdr:twoCellAnchor>
  <xdr:twoCellAnchor editAs="oneCell">
    <xdr:from>
      <xdr:col>5</xdr:col>
      <xdr:colOff>0</xdr:colOff>
      <xdr:row>5</xdr:row>
      <xdr:rowOff>0</xdr:rowOff>
    </xdr:from>
    <xdr:to>
      <xdr:col>5</xdr:col>
      <xdr:colOff>163195</xdr:colOff>
      <xdr:row>5</xdr:row>
      <xdr:rowOff>429895</xdr:rowOff>
    </xdr:to>
    <xdr:pic>
      <xdr:nvPicPr>
        <xdr:cNvPr id="4404" name="图片 41" descr="clipboard/drawings/NULL"/>
        <xdr:cNvPicPr>
          <a:picLocks noChangeAspect="1"/>
        </xdr:cNvPicPr>
      </xdr:nvPicPr>
      <xdr:blipFill>
        <a:blip r:embed="rId2" r:link="rId3"/>
        <a:stretch>
          <a:fillRect/>
        </a:stretch>
      </xdr:blipFill>
      <xdr:spPr>
        <a:xfrm>
          <a:off x="11075035" y="3619500"/>
          <a:ext cx="163195" cy="42989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202565</xdr:rowOff>
    </xdr:to>
    <xdr:pic>
      <xdr:nvPicPr>
        <xdr:cNvPr id="4405" name="图片 4404" descr="clipboard/drawings/NULL"/>
        <xdr:cNvPicPr>
          <a:picLocks noChangeAspect="1"/>
        </xdr:cNvPicPr>
      </xdr:nvPicPr>
      <xdr:blipFill>
        <a:blip r:embed="rId2" r:link="rId3"/>
        <a:stretch>
          <a:fillRect/>
        </a:stretch>
      </xdr:blipFill>
      <xdr:spPr>
        <a:xfrm>
          <a:off x="11075035" y="3619500"/>
          <a:ext cx="161925" cy="20256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407670</xdr:rowOff>
    </xdr:to>
    <xdr:pic>
      <xdr:nvPicPr>
        <xdr:cNvPr id="4406" name="图片 41" descr="clipboard/drawings/NULL"/>
        <xdr:cNvPicPr>
          <a:picLocks noChangeAspect="1"/>
        </xdr:cNvPicPr>
      </xdr:nvPicPr>
      <xdr:blipFill>
        <a:blip r:embed="rId2" r:link="rId3"/>
        <a:stretch>
          <a:fillRect/>
        </a:stretch>
      </xdr:blipFill>
      <xdr:spPr>
        <a:xfrm>
          <a:off x="11075035" y="3619500"/>
          <a:ext cx="161925" cy="407670"/>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647065</xdr:rowOff>
    </xdr:to>
    <xdr:pic>
      <xdr:nvPicPr>
        <xdr:cNvPr id="4407" name="Picture 22"/>
        <xdr:cNvPicPr>
          <a:picLocks noChangeAspect="1"/>
        </xdr:cNvPicPr>
      </xdr:nvPicPr>
      <xdr:blipFill>
        <a:blip r:embed="rId1"/>
        <a:stretch>
          <a:fillRect/>
        </a:stretch>
      </xdr:blipFill>
      <xdr:spPr>
        <a:xfrm>
          <a:off x="10249535" y="3619500"/>
          <a:ext cx="49530" cy="64706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647065</xdr:rowOff>
    </xdr:to>
    <xdr:pic>
      <xdr:nvPicPr>
        <xdr:cNvPr id="4408" name="Picture 626"/>
        <xdr:cNvPicPr>
          <a:picLocks noChangeAspect="1"/>
        </xdr:cNvPicPr>
      </xdr:nvPicPr>
      <xdr:blipFill>
        <a:blip r:embed="rId1"/>
        <a:stretch>
          <a:fillRect/>
        </a:stretch>
      </xdr:blipFill>
      <xdr:spPr>
        <a:xfrm>
          <a:off x="10249535" y="3619500"/>
          <a:ext cx="12700" cy="647065"/>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613410</xdr:rowOff>
    </xdr:to>
    <xdr:pic>
      <xdr:nvPicPr>
        <xdr:cNvPr id="4409" name="Picture 22"/>
        <xdr:cNvPicPr>
          <a:picLocks noChangeAspect="1"/>
        </xdr:cNvPicPr>
      </xdr:nvPicPr>
      <xdr:blipFill>
        <a:blip r:embed="rId1"/>
        <a:stretch>
          <a:fillRect/>
        </a:stretch>
      </xdr:blipFill>
      <xdr:spPr>
        <a:xfrm>
          <a:off x="10249535" y="3619500"/>
          <a:ext cx="49530" cy="613410"/>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613410</xdr:rowOff>
    </xdr:to>
    <xdr:pic>
      <xdr:nvPicPr>
        <xdr:cNvPr id="4410" name="Picture 626"/>
        <xdr:cNvPicPr>
          <a:picLocks noChangeAspect="1"/>
        </xdr:cNvPicPr>
      </xdr:nvPicPr>
      <xdr:blipFill>
        <a:blip r:embed="rId1"/>
        <a:stretch>
          <a:fillRect/>
        </a:stretch>
      </xdr:blipFill>
      <xdr:spPr>
        <a:xfrm>
          <a:off x="10249535" y="3619500"/>
          <a:ext cx="12700" cy="613410"/>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619125</xdr:rowOff>
    </xdr:to>
    <xdr:pic>
      <xdr:nvPicPr>
        <xdr:cNvPr id="4411" name="Picture 22"/>
        <xdr:cNvPicPr>
          <a:picLocks noChangeAspect="1"/>
        </xdr:cNvPicPr>
      </xdr:nvPicPr>
      <xdr:blipFill>
        <a:blip r:embed="rId1"/>
        <a:stretch>
          <a:fillRect/>
        </a:stretch>
      </xdr:blipFill>
      <xdr:spPr>
        <a:xfrm>
          <a:off x="10249535" y="3619500"/>
          <a:ext cx="49530" cy="61912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619125</xdr:rowOff>
    </xdr:to>
    <xdr:pic>
      <xdr:nvPicPr>
        <xdr:cNvPr id="4412" name="Picture 626"/>
        <xdr:cNvPicPr>
          <a:picLocks noChangeAspect="1"/>
        </xdr:cNvPicPr>
      </xdr:nvPicPr>
      <xdr:blipFill>
        <a:blip r:embed="rId1"/>
        <a:stretch>
          <a:fillRect/>
        </a:stretch>
      </xdr:blipFill>
      <xdr:spPr>
        <a:xfrm>
          <a:off x="10249535" y="3619500"/>
          <a:ext cx="12700" cy="619125"/>
        </a:xfrm>
        <a:prstGeom prst="rect">
          <a:avLst/>
        </a:prstGeom>
        <a:noFill/>
        <a:ln w="9525">
          <a:noFill/>
        </a:ln>
      </xdr:spPr>
    </xdr:pic>
    <xdr:clientData/>
  </xdr:twoCellAnchor>
  <xdr:twoCellAnchor editAs="oneCell">
    <xdr:from>
      <xdr:col>4</xdr:col>
      <xdr:colOff>0</xdr:colOff>
      <xdr:row>5</xdr:row>
      <xdr:rowOff>0</xdr:rowOff>
    </xdr:from>
    <xdr:to>
      <xdr:col>4</xdr:col>
      <xdr:colOff>12700</xdr:colOff>
      <xdr:row>5</xdr:row>
      <xdr:rowOff>594360</xdr:rowOff>
    </xdr:to>
    <xdr:pic>
      <xdr:nvPicPr>
        <xdr:cNvPr id="4413" name="Picture 626"/>
        <xdr:cNvPicPr>
          <a:picLocks noChangeAspect="1"/>
        </xdr:cNvPicPr>
      </xdr:nvPicPr>
      <xdr:blipFill>
        <a:blip r:embed="rId1"/>
        <a:stretch>
          <a:fillRect/>
        </a:stretch>
      </xdr:blipFill>
      <xdr:spPr>
        <a:xfrm>
          <a:off x="10249535" y="3619500"/>
          <a:ext cx="12700" cy="594360"/>
        </a:xfrm>
        <a:prstGeom prst="rect">
          <a:avLst/>
        </a:prstGeom>
        <a:noFill/>
        <a:ln w="9525">
          <a:noFill/>
        </a:ln>
      </xdr:spPr>
    </xdr:pic>
    <xdr:clientData/>
  </xdr:twoCellAnchor>
  <xdr:twoCellAnchor editAs="oneCell">
    <xdr:from>
      <xdr:col>4</xdr:col>
      <xdr:colOff>0</xdr:colOff>
      <xdr:row>5</xdr:row>
      <xdr:rowOff>0</xdr:rowOff>
    </xdr:from>
    <xdr:to>
      <xdr:col>4</xdr:col>
      <xdr:colOff>49530</xdr:colOff>
      <xdr:row>5</xdr:row>
      <xdr:rowOff>594360</xdr:rowOff>
    </xdr:to>
    <xdr:pic>
      <xdr:nvPicPr>
        <xdr:cNvPr id="4414" name="Picture 22"/>
        <xdr:cNvPicPr>
          <a:picLocks noChangeAspect="1"/>
        </xdr:cNvPicPr>
      </xdr:nvPicPr>
      <xdr:blipFill>
        <a:blip r:embed="rId1"/>
        <a:stretch>
          <a:fillRect/>
        </a:stretch>
      </xdr:blipFill>
      <xdr:spPr>
        <a:xfrm>
          <a:off x="10249535" y="3619500"/>
          <a:ext cx="49530" cy="594360"/>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408305</xdr:rowOff>
    </xdr:to>
    <xdr:pic>
      <xdr:nvPicPr>
        <xdr:cNvPr id="4415" name="图片 41" descr="clipboard/drawings/NULL"/>
        <xdr:cNvPicPr>
          <a:picLocks noChangeAspect="1"/>
        </xdr:cNvPicPr>
      </xdr:nvPicPr>
      <xdr:blipFill>
        <a:blip r:embed="rId2" r:link="rId3"/>
        <a:stretch>
          <a:fillRect/>
        </a:stretch>
      </xdr:blipFill>
      <xdr:spPr>
        <a:xfrm>
          <a:off x="11075035" y="3619500"/>
          <a:ext cx="161925" cy="40830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384175</xdr:rowOff>
    </xdr:to>
    <xdr:pic>
      <xdr:nvPicPr>
        <xdr:cNvPr id="4416" name="图片 41" descr="clipboard/drawings/NULL"/>
        <xdr:cNvPicPr>
          <a:picLocks noChangeAspect="1"/>
        </xdr:cNvPicPr>
      </xdr:nvPicPr>
      <xdr:blipFill>
        <a:blip r:embed="rId2" r:link="rId3"/>
        <a:stretch>
          <a:fillRect/>
        </a:stretch>
      </xdr:blipFill>
      <xdr:spPr>
        <a:xfrm>
          <a:off x="11075035" y="3619500"/>
          <a:ext cx="161925" cy="384175"/>
        </a:xfrm>
        <a:prstGeom prst="rect">
          <a:avLst/>
        </a:prstGeom>
        <a:noFill/>
        <a:ln w="9525">
          <a:noFill/>
        </a:ln>
      </xdr:spPr>
    </xdr:pic>
    <xdr:clientData/>
  </xdr:twoCellAnchor>
  <xdr:twoCellAnchor editAs="oneCell">
    <xdr:from>
      <xdr:col>5</xdr:col>
      <xdr:colOff>0</xdr:colOff>
      <xdr:row>5</xdr:row>
      <xdr:rowOff>0</xdr:rowOff>
    </xdr:from>
    <xdr:to>
      <xdr:col>5</xdr:col>
      <xdr:colOff>163195</xdr:colOff>
      <xdr:row>5</xdr:row>
      <xdr:rowOff>408305</xdr:rowOff>
    </xdr:to>
    <xdr:pic>
      <xdr:nvPicPr>
        <xdr:cNvPr id="4417" name="图片 41" descr="clipboard/drawings/NULL"/>
        <xdr:cNvPicPr>
          <a:picLocks noChangeAspect="1"/>
        </xdr:cNvPicPr>
      </xdr:nvPicPr>
      <xdr:blipFill>
        <a:blip r:embed="rId2" r:link="rId3"/>
        <a:stretch>
          <a:fillRect/>
        </a:stretch>
      </xdr:blipFill>
      <xdr:spPr>
        <a:xfrm>
          <a:off x="11075035" y="3619500"/>
          <a:ext cx="163195" cy="408305"/>
        </a:xfrm>
        <a:prstGeom prst="rect">
          <a:avLst/>
        </a:prstGeom>
        <a:noFill/>
        <a:ln w="9525">
          <a:noFill/>
        </a:ln>
      </xdr:spPr>
    </xdr:pic>
    <xdr:clientData/>
  </xdr:twoCellAnchor>
  <xdr:twoCellAnchor editAs="oneCell">
    <xdr:from>
      <xdr:col>5</xdr:col>
      <xdr:colOff>0</xdr:colOff>
      <xdr:row>5</xdr:row>
      <xdr:rowOff>0</xdr:rowOff>
    </xdr:from>
    <xdr:to>
      <xdr:col>5</xdr:col>
      <xdr:colOff>163195</xdr:colOff>
      <xdr:row>5</xdr:row>
      <xdr:rowOff>410845</xdr:rowOff>
    </xdr:to>
    <xdr:pic>
      <xdr:nvPicPr>
        <xdr:cNvPr id="4418" name="图片 41" descr="clipboard/drawings/NULL"/>
        <xdr:cNvPicPr>
          <a:picLocks noChangeAspect="1"/>
        </xdr:cNvPicPr>
      </xdr:nvPicPr>
      <xdr:blipFill>
        <a:blip r:embed="rId2" r:link="rId3"/>
        <a:stretch>
          <a:fillRect/>
        </a:stretch>
      </xdr:blipFill>
      <xdr:spPr>
        <a:xfrm>
          <a:off x="11075035" y="3619500"/>
          <a:ext cx="163195" cy="410845"/>
        </a:xfrm>
        <a:prstGeom prst="rect">
          <a:avLst/>
        </a:prstGeom>
        <a:noFill/>
        <a:ln w="9525">
          <a:noFill/>
        </a:ln>
      </xdr:spPr>
    </xdr:pic>
    <xdr:clientData/>
  </xdr:twoCellAnchor>
  <xdr:twoCellAnchor editAs="oneCell">
    <xdr:from>
      <xdr:col>5</xdr:col>
      <xdr:colOff>353786</xdr:colOff>
      <xdr:row>5</xdr:row>
      <xdr:rowOff>0</xdr:rowOff>
    </xdr:from>
    <xdr:to>
      <xdr:col>6</xdr:col>
      <xdr:colOff>59781</xdr:colOff>
      <xdr:row>5</xdr:row>
      <xdr:rowOff>388620</xdr:rowOff>
    </xdr:to>
    <xdr:pic>
      <xdr:nvPicPr>
        <xdr:cNvPr id="4419" name="图片 41" descr="clipboard/drawings/NULL"/>
        <xdr:cNvPicPr>
          <a:picLocks noChangeAspect="1"/>
        </xdr:cNvPicPr>
      </xdr:nvPicPr>
      <xdr:blipFill>
        <a:blip r:embed="rId2" r:link="rId3"/>
        <a:stretch>
          <a:fillRect/>
        </a:stretch>
      </xdr:blipFill>
      <xdr:spPr>
        <a:xfrm>
          <a:off x="11428730" y="3619500"/>
          <a:ext cx="515620" cy="388620"/>
        </a:xfrm>
        <a:prstGeom prst="rect">
          <a:avLst/>
        </a:prstGeom>
        <a:noFill/>
        <a:ln w="9525">
          <a:noFill/>
        </a:ln>
      </xdr:spPr>
    </xdr:pic>
    <xdr:clientData/>
  </xdr:twoCellAnchor>
  <xdr:twoCellAnchor editAs="oneCell">
    <xdr:from>
      <xdr:col>5</xdr:col>
      <xdr:colOff>0</xdr:colOff>
      <xdr:row>5</xdr:row>
      <xdr:rowOff>0</xdr:rowOff>
    </xdr:from>
    <xdr:to>
      <xdr:col>5</xdr:col>
      <xdr:colOff>161290</xdr:colOff>
      <xdr:row>5</xdr:row>
      <xdr:rowOff>164465</xdr:rowOff>
    </xdr:to>
    <xdr:pic>
      <xdr:nvPicPr>
        <xdr:cNvPr id="4420" name="图片_41"/>
        <xdr:cNvPicPr/>
      </xdr:nvPicPr>
      <xdr:blipFill>
        <a:blip r:embed="rId5" r:link="rId3"/>
        <a:stretch>
          <a:fillRect/>
        </a:stretch>
      </xdr:blipFill>
      <xdr:spPr>
        <a:xfrm>
          <a:off x="11075035" y="3619500"/>
          <a:ext cx="161290" cy="16446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160655</xdr:rowOff>
    </xdr:to>
    <xdr:pic>
      <xdr:nvPicPr>
        <xdr:cNvPr id="4421" name="图片_41"/>
        <xdr:cNvPicPr/>
      </xdr:nvPicPr>
      <xdr:blipFill>
        <a:blip r:embed="rId5" r:link="rId3"/>
        <a:stretch>
          <a:fillRect/>
        </a:stretch>
      </xdr:blipFill>
      <xdr:spPr>
        <a:xfrm>
          <a:off x="11075035" y="3619500"/>
          <a:ext cx="161925" cy="16065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164465</xdr:rowOff>
    </xdr:to>
    <xdr:pic>
      <xdr:nvPicPr>
        <xdr:cNvPr id="4422" name="图片_41"/>
        <xdr:cNvPicPr/>
      </xdr:nvPicPr>
      <xdr:blipFill>
        <a:blip r:embed="rId5" r:link="rId3"/>
        <a:stretch>
          <a:fillRect/>
        </a:stretch>
      </xdr:blipFill>
      <xdr:spPr>
        <a:xfrm>
          <a:off x="11075035" y="3619500"/>
          <a:ext cx="161925" cy="16446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180340</xdr:rowOff>
    </xdr:to>
    <xdr:pic>
      <xdr:nvPicPr>
        <xdr:cNvPr id="4423" name="图片_41"/>
        <xdr:cNvPicPr/>
      </xdr:nvPicPr>
      <xdr:blipFill>
        <a:blip r:embed="rId6" r:link="rId3"/>
        <a:stretch>
          <a:fillRect/>
        </a:stretch>
      </xdr:blipFill>
      <xdr:spPr>
        <a:xfrm>
          <a:off x="11075035" y="3619500"/>
          <a:ext cx="161925" cy="180340"/>
        </a:xfrm>
        <a:prstGeom prst="rect">
          <a:avLst/>
        </a:prstGeom>
        <a:noFill/>
        <a:ln w="9525">
          <a:noFill/>
        </a:ln>
      </xdr:spPr>
    </xdr:pic>
    <xdr:clientData/>
  </xdr:twoCellAnchor>
  <xdr:twoCellAnchor editAs="oneCell">
    <xdr:from>
      <xdr:col>5</xdr:col>
      <xdr:colOff>0</xdr:colOff>
      <xdr:row>5</xdr:row>
      <xdr:rowOff>0</xdr:rowOff>
    </xdr:from>
    <xdr:to>
      <xdr:col>5</xdr:col>
      <xdr:colOff>161290</xdr:colOff>
      <xdr:row>5</xdr:row>
      <xdr:rowOff>160655</xdr:rowOff>
    </xdr:to>
    <xdr:pic>
      <xdr:nvPicPr>
        <xdr:cNvPr id="4424" name="图片_41"/>
        <xdr:cNvPicPr/>
      </xdr:nvPicPr>
      <xdr:blipFill>
        <a:blip r:embed="rId5" r:link="rId3"/>
        <a:stretch>
          <a:fillRect/>
        </a:stretch>
      </xdr:blipFill>
      <xdr:spPr>
        <a:xfrm>
          <a:off x="11075035" y="3619500"/>
          <a:ext cx="161290" cy="160655"/>
        </a:xfrm>
        <a:prstGeom prst="rect">
          <a:avLst/>
        </a:prstGeom>
        <a:noFill/>
        <a:ln w="9525">
          <a:noFill/>
        </a:ln>
      </xdr:spPr>
    </xdr:pic>
    <xdr:clientData/>
  </xdr:twoCellAnchor>
  <xdr:twoCellAnchor editAs="oneCell">
    <xdr:from>
      <xdr:col>5</xdr:col>
      <xdr:colOff>0</xdr:colOff>
      <xdr:row>5</xdr:row>
      <xdr:rowOff>0</xdr:rowOff>
    </xdr:from>
    <xdr:to>
      <xdr:col>5</xdr:col>
      <xdr:colOff>161925</xdr:colOff>
      <xdr:row>5</xdr:row>
      <xdr:rowOff>198755</xdr:rowOff>
    </xdr:to>
    <xdr:pic>
      <xdr:nvPicPr>
        <xdr:cNvPr id="4425" name="图片_37"/>
        <xdr:cNvPicPr/>
      </xdr:nvPicPr>
      <xdr:blipFill>
        <a:blip r:embed="rId7" r:link="rId3"/>
        <a:stretch>
          <a:fillRect/>
        </a:stretch>
      </xdr:blipFill>
      <xdr:spPr>
        <a:xfrm>
          <a:off x="11075035" y="3619500"/>
          <a:ext cx="161925" cy="198755"/>
        </a:xfrm>
        <a:prstGeom prst="rect">
          <a:avLst/>
        </a:prstGeom>
        <a:noFill/>
        <a:ln w="9525">
          <a:noFill/>
        </a:ln>
      </xdr:spPr>
    </xdr:pic>
    <xdr:clientData/>
  </xdr:twoCellAnchor>
  <xdr:twoCellAnchor editAs="oneCell">
    <xdr:from>
      <xdr:col>5</xdr:col>
      <xdr:colOff>0</xdr:colOff>
      <xdr:row>5</xdr:row>
      <xdr:rowOff>0</xdr:rowOff>
    </xdr:from>
    <xdr:to>
      <xdr:col>5</xdr:col>
      <xdr:colOff>161290</xdr:colOff>
      <xdr:row>5</xdr:row>
      <xdr:rowOff>180340</xdr:rowOff>
    </xdr:to>
    <xdr:pic>
      <xdr:nvPicPr>
        <xdr:cNvPr id="4426" name="图片_41"/>
        <xdr:cNvPicPr/>
      </xdr:nvPicPr>
      <xdr:blipFill>
        <a:blip r:embed="rId6" r:link="rId3"/>
        <a:stretch>
          <a:fillRect/>
        </a:stretch>
      </xdr:blipFill>
      <xdr:spPr>
        <a:xfrm>
          <a:off x="11075035" y="3619500"/>
          <a:ext cx="161290" cy="180340"/>
        </a:xfrm>
        <a:prstGeom prst="rect">
          <a:avLst/>
        </a:prstGeom>
        <a:noFill/>
        <a:ln w="9525">
          <a:noFill/>
        </a:ln>
      </xdr:spPr>
    </xdr:pic>
    <xdr:clientData/>
  </xdr:twoCellAnchor>
  <xdr:twoCellAnchor editAs="oneCell">
    <xdr:from>
      <xdr:col>8</xdr:col>
      <xdr:colOff>0</xdr:colOff>
      <xdr:row>5</xdr:row>
      <xdr:rowOff>0</xdr:rowOff>
    </xdr:from>
    <xdr:to>
      <xdr:col>8</xdr:col>
      <xdr:colOff>869315</xdr:colOff>
      <xdr:row>5</xdr:row>
      <xdr:rowOff>388620</xdr:rowOff>
    </xdr:to>
    <xdr:pic>
      <xdr:nvPicPr>
        <xdr:cNvPr id="4427" name="图片 41" descr="clipboard/drawings/NULL"/>
        <xdr:cNvPicPr>
          <a:picLocks noChangeAspect="1"/>
        </xdr:cNvPicPr>
      </xdr:nvPicPr>
      <xdr:blipFill>
        <a:blip r:embed="rId2" r:link="rId3"/>
        <a:stretch>
          <a:fillRect/>
        </a:stretch>
      </xdr:blipFill>
      <xdr:spPr>
        <a:xfrm>
          <a:off x="14321155" y="3619500"/>
          <a:ext cx="869315" cy="388620"/>
        </a:xfrm>
        <a:prstGeom prst="rect">
          <a:avLst/>
        </a:prstGeom>
        <a:noFill/>
        <a:ln w="9525">
          <a:noFill/>
        </a:ln>
      </xdr:spPr>
    </xdr:pic>
    <xdr:clientData/>
  </xdr:twoCellAnchor>
  <xdr:twoCellAnchor editAs="oneCell">
    <xdr:from>
      <xdr:col>8</xdr:col>
      <xdr:colOff>0</xdr:colOff>
      <xdr:row>5</xdr:row>
      <xdr:rowOff>0</xdr:rowOff>
    </xdr:from>
    <xdr:to>
      <xdr:col>8</xdr:col>
      <xdr:colOff>869315</xdr:colOff>
      <xdr:row>5</xdr:row>
      <xdr:rowOff>388620</xdr:rowOff>
    </xdr:to>
    <xdr:pic>
      <xdr:nvPicPr>
        <xdr:cNvPr id="4428" name="图片 41" descr="clipboard/drawings/NULL"/>
        <xdr:cNvPicPr>
          <a:picLocks noChangeAspect="1"/>
        </xdr:cNvPicPr>
      </xdr:nvPicPr>
      <xdr:blipFill>
        <a:blip r:embed="rId2" r:link="rId3"/>
        <a:stretch>
          <a:fillRect/>
        </a:stretch>
      </xdr:blipFill>
      <xdr:spPr>
        <a:xfrm>
          <a:off x="14321155" y="3619500"/>
          <a:ext cx="869315" cy="388620"/>
        </a:xfrm>
        <a:prstGeom prst="rect">
          <a:avLst/>
        </a:prstGeom>
        <a:noFill/>
        <a:ln w="9525">
          <a:noFill/>
        </a:ln>
      </xdr:spPr>
    </xdr:pic>
    <xdr:clientData/>
  </xdr:twoCellAnchor>
  <xdr:twoCellAnchor editAs="oneCell">
    <xdr:from>
      <xdr:col>5</xdr:col>
      <xdr:colOff>0</xdr:colOff>
      <xdr:row>5</xdr:row>
      <xdr:rowOff>0</xdr:rowOff>
    </xdr:from>
    <xdr:to>
      <xdr:col>5</xdr:col>
      <xdr:colOff>346710</xdr:colOff>
      <xdr:row>5</xdr:row>
      <xdr:rowOff>200025</xdr:rowOff>
    </xdr:to>
    <xdr:pic>
      <xdr:nvPicPr>
        <xdr:cNvPr id="4429" name="图片 118"/>
        <xdr:cNvPicPr/>
      </xdr:nvPicPr>
      <xdr:blipFill>
        <a:blip r:embed="rId4"/>
        <a:stretch>
          <a:fillRect/>
        </a:stretch>
      </xdr:blipFill>
      <xdr:spPr>
        <a:xfrm>
          <a:off x="11075035" y="3619500"/>
          <a:ext cx="346710" cy="200025"/>
        </a:xfrm>
        <a:prstGeom prst="rect">
          <a:avLst/>
        </a:prstGeom>
        <a:noFill/>
        <a:ln w="9525">
          <a:noFill/>
        </a:ln>
      </xdr:spPr>
    </xdr:pic>
    <xdr:clientData/>
  </xdr:twoCellAnchor>
  <xdr:twoCellAnchor editAs="oneCell">
    <xdr:from>
      <xdr:col>5</xdr:col>
      <xdr:colOff>0</xdr:colOff>
      <xdr:row>5</xdr:row>
      <xdr:rowOff>0</xdr:rowOff>
    </xdr:from>
    <xdr:to>
      <xdr:col>5</xdr:col>
      <xdr:colOff>346075</xdr:colOff>
      <xdr:row>5</xdr:row>
      <xdr:rowOff>200025</xdr:rowOff>
    </xdr:to>
    <xdr:pic>
      <xdr:nvPicPr>
        <xdr:cNvPr id="4430" name="图片 118"/>
        <xdr:cNvPicPr/>
      </xdr:nvPicPr>
      <xdr:blipFill>
        <a:blip r:embed="rId4" cstate="print"/>
        <a:stretch>
          <a:fillRect/>
        </a:stretch>
      </xdr:blipFill>
      <xdr:spPr>
        <a:xfrm>
          <a:off x="11075035" y="3619500"/>
          <a:ext cx="346075" cy="200025"/>
        </a:xfrm>
        <a:prstGeom prst="rect">
          <a:avLst/>
        </a:prstGeom>
        <a:noFill/>
        <a:ln w="9525" cap="flat" cmpd="sng">
          <a:noFill/>
          <a:prstDash val="solid"/>
          <a:round/>
        </a:ln>
      </xdr:spPr>
    </xdr:pic>
    <xdr:clientData/>
  </xdr:twoCellAnchor>
  <xdr:twoCellAnchor editAs="oneCell">
    <xdr:from>
      <xdr:col>5</xdr:col>
      <xdr:colOff>0</xdr:colOff>
      <xdr:row>5</xdr:row>
      <xdr:rowOff>0</xdr:rowOff>
    </xdr:from>
    <xdr:to>
      <xdr:col>5</xdr:col>
      <xdr:colOff>345440</xdr:colOff>
      <xdr:row>5</xdr:row>
      <xdr:rowOff>200025</xdr:rowOff>
    </xdr:to>
    <xdr:pic>
      <xdr:nvPicPr>
        <xdr:cNvPr id="4431" name="图片 118"/>
        <xdr:cNvPicPr/>
      </xdr:nvPicPr>
      <xdr:blipFill>
        <a:blip r:embed="rId4"/>
        <a:stretch>
          <a:fillRect/>
        </a:stretch>
      </xdr:blipFill>
      <xdr:spPr>
        <a:xfrm>
          <a:off x="11075035" y="3619500"/>
          <a:ext cx="345440" cy="200025"/>
        </a:xfrm>
        <a:prstGeom prst="rect">
          <a:avLst/>
        </a:prstGeom>
        <a:noFill/>
        <a:ln w="9525">
          <a:noFill/>
        </a:ln>
      </xdr:spPr>
    </xdr:pic>
    <xdr:clientData/>
  </xdr:twoCellAnchor>
  <xdr:twoCellAnchor editAs="oneCell">
    <xdr:from>
      <xdr:col>7</xdr:col>
      <xdr:colOff>41275</xdr:colOff>
      <xdr:row>5</xdr:row>
      <xdr:rowOff>0</xdr:rowOff>
    </xdr:from>
    <xdr:to>
      <xdr:col>7</xdr:col>
      <xdr:colOff>429260</xdr:colOff>
      <xdr:row>5</xdr:row>
      <xdr:rowOff>200025</xdr:rowOff>
    </xdr:to>
    <xdr:pic>
      <xdr:nvPicPr>
        <xdr:cNvPr id="4432" name="图片 118"/>
        <xdr:cNvPicPr/>
      </xdr:nvPicPr>
      <xdr:blipFill>
        <a:blip r:embed="rId4"/>
        <a:stretch>
          <a:fillRect/>
        </a:stretch>
      </xdr:blipFill>
      <xdr:spPr>
        <a:xfrm>
          <a:off x="13094335" y="3619500"/>
          <a:ext cx="387985" cy="200025"/>
        </a:xfrm>
        <a:prstGeom prst="rect">
          <a:avLst/>
        </a:prstGeom>
        <a:noFill/>
        <a:ln w="9525">
          <a:noFill/>
        </a:ln>
      </xdr:spPr>
    </xdr:pic>
    <xdr:clientData/>
  </xdr:twoCellAnchor>
  <xdr:twoCellAnchor editAs="oneCell">
    <xdr:from>
      <xdr:col>7</xdr:col>
      <xdr:colOff>41275</xdr:colOff>
      <xdr:row>5</xdr:row>
      <xdr:rowOff>0</xdr:rowOff>
    </xdr:from>
    <xdr:to>
      <xdr:col>7</xdr:col>
      <xdr:colOff>428625</xdr:colOff>
      <xdr:row>5</xdr:row>
      <xdr:rowOff>200025</xdr:rowOff>
    </xdr:to>
    <xdr:pic>
      <xdr:nvPicPr>
        <xdr:cNvPr id="4433" name="图片 118"/>
        <xdr:cNvPicPr/>
      </xdr:nvPicPr>
      <xdr:blipFill>
        <a:blip r:embed="rId4" cstate="print"/>
        <a:stretch>
          <a:fillRect/>
        </a:stretch>
      </xdr:blipFill>
      <xdr:spPr>
        <a:xfrm>
          <a:off x="13094335" y="3619500"/>
          <a:ext cx="387350" cy="200025"/>
        </a:xfrm>
        <a:prstGeom prst="rect">
          <a:avLst/>
        </a:prstGeom>
        <a:noFill/>
        <a:ln w="9525" cap="flat" cmpd="sng">
          <a:noFill/>
          <a:prstDash val="solid"/>
          <a:round/>
        </a:ln>
      </xdr:spPr>
    </xdr:pic>
    <xdr:clientData/>
  </xdr:twoCellAnchor>
  <xdr:twoCellAnchor editAs="oneCell">
    <xdr:from>
      <xdr:col>7</xdr:col>
      <xdr:colOff>41275</xdr:colOff>
      <xdr:row>5</xdr:row>
      <xdr:rowOff>0</xdr:rowOff>
    </xdr:from>
    <xdr:to>
      <xdr:col>7</xdr:col>
      <xdr:colOff>427990</xdr:colOff>
      <xdr:row>5</xdr:row>
      <xdr:rowOff>200025</xdr:rowOff>
    </xdr:to>
    <xdr:pic>
      <xdr:nvPicPr>
        <xdr:cNvPr id="4434" name="图片 118"/>
        <xdr:cNvPicPr/>
      </xdr:nvPicPr>
      <xdr:blipFill>
        <a:blip r:embed="rId4"/>
        <a:stretch>
          <a:fillRect/>
        </a:stretch>
      </xdr:blipFill>
      <xdr:spPr>
        <a:xfrm>
          <a:off x="13094335" y="3619500"/>
          <a:ext cx="386715" cy="2000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180975</xdr:rowOff>
    </xdr:to>
    <xdr:pic>
      <xdr:nvPicPr>
        <xdr:cNvPr id="4435" name="Picture 22"/>
        <xdr:cNvPicPr>
          <a:picLocks noChangeAspect="1"/>
        </xdr:cNvPicPr>
      </xdr:nvPicPr>
      <xdr:blipFill>
        <a:blip r:embed="rId1"/>
        <a:stretch>
          <a:fillRect/>
        </a:stretch>
      </xdr:blipFill>
      <xdr:spPr>
        <a:xfrm>
          <a:off x="14321155" y="3619500"/>
          <a:ext cx="49530" cy="1809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180975</xdr:rowOff>
    </xdr:to>
    <xdr:pic>
      <xdr:nvPicPr>
        <xdr:cNvPr id="4436" name="Picture 626"/>
        <xdr:cNvPicPr>
          <a:picLocks noChangeAspect="1"/>
        </xdr:cNvPicPr>
      </xdr:nvPicPr>
      <xdr:blipFill>
        <a:blip r:embed="rId1"/>
        <a:stretch>
          <a:fillRect/>
        </a:stretch>
      </xdr:blipFill>
      <xdr:spPr>
        <a:xfrm>
          <a:off x="14321155" y="3619500"/>
          <a:ext cx="12700" cy="1809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200025</xdr:rowOff>
    </xdr:to>
    <xdr:pic>
      <xdr:nvPicPr>
        <xdr:cNvPr id="4437" name="Picture 22"/>
        <xdr:cNvPicPr>
          <a:picLocks noChangeAspect="1"/>
        </xdr:cNvPicPr>
      </xdr:nvPicPr>
      <xdr:blipFill>
        <a:blip r:embed="rId1"/>
        <a:stretch>
          <a:fillRect/>
        </a:stretch>
      </xdr:blipFill>
      <xdr:spPr>
        <a:xfrm>
          <a:off x="14321155" y="3619500"/>
          <a:ext cx="49530" cy="20002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200025</xdr:rowOff>
    </xdr:to>
    <xdr:pic>
      <xdr:nvPicPr>
        <xdr:cNvPr id="4438" name="Picture 626"/>
        <xdr:cNvPicPr>
          <a:picLocks noChangeAspect="1"/>
        </xdr:cNvPicPr>
      </xdr:nvPicPr>
      <xdr:blipFill>
        <a:blip r:embed="rId1"/>
        <a:stretch>
          <a:fillRect/>
        </a:stretch>
      </xdr:blipFill>
      <xdr:spPr>
        <a:xfrm>
          <a:off x="14321155" y="3619500"/>
          <a:ext cx="12700" cy="200025"/>
        </a:xfrm>
        <a:prstGeom prst="rect">
          <a:avLst/>
        </a:prstGeom>
        <a:noFill/>
        <a:ln w="9525">
          <a:noFill/>
        </a:ln>
      </xdr:spPr>
    </xdr:pic>
    <xdr:clientData/>
  </xdr:twoCellAnchor>
  <xdr:twoCellAnchor editAs="oneCell">
    <xdr:from>
      <xdr:col>9</xdr:col>
      <xdr:colOff>0</xdr:colOff>
      <xdr:row>5</xdr:row>
      <xdr:rowOff>0</xdr:rowOff>
    </xdr:from>
    <xdr:to>
      <xdr:col>11</xdr:col>
      <xdr:colOff>357505</xdr:colOff>
      <xdr:row>5</xdr:row>
      <xdr:rowOff>388620</xdr:rowOff>
    </xdr:to>
    <xdr:pic>
      <xdr:nvPicPr>
        <xdr:cNvPr id="4454" name="图片 41" descr="clipboard/drawings/NULL"/>
        <xdr:cNvPicPr>
          <a:picLocks noChangeAspect="1"/>
        </xdr:cNvPicPr>
      </xdr:nvPicPr>
      <xdr:blipFill>
        <a:blip r:embed="rId2" r:link="rId3"/>
        <a:stretch>
          <a:fillRect/>
        </a:stretch>
      </xdr:blipFill>
      <xdr:spPr>
        <a:xfrm>
          <a:off x="15284450" y="3619500"/>
          <a:ext cx="2284095" cy="388620"/>
        </a:xfrm>
        <a:prstGeom prst="rect">
          <a:avLst/>
        </a:prstGeom>
        <a:noFill/>
        <a:ln w="9525">
          <a:noFill/>
        </a:ln>
      </xdr:spPr>
    </xdr:pic>
    <xdr:clientData/>
  </xdr:twoCellAnchor>
  <xdr:twoCellAnchor editAs="oneCell">
    <xdr:from>
      <xdr:col>9</xdr:col>
      <xdr:colOff>0</xdr:colOff>
      <xdr:row>5</xdr:row>
      <xdr:rowOff>0</xdr:rowOff>
    </xdr:from>
    <xdr:to>
      <xdr:col>12</xdr:col>
      <xdr:colOff>74295</xdr:colOff>
      <xdr:row>5</xdr:row>
      <xdr:rowOff>603250</xdr:rowOff>
    </xdr:to>
    <xdr:pic>
      <xdr:nvPicPr>
        <xdr:cNvPr id="4455" name="Picture 626"/>
        <xdr:cNvPicPr>
          <a:picLocks noChangeAspect="1"/>
        </xdr:cNvPicPr>
      </xdr:nvPicPr>
      <xdr:blipFill>
        <a:blip r:embed="rId1"/>
        <a:stretch>
          <a:fillRect/>
        </a:stretch>
      </xdr:blipFill>
      <xdr:spPr>
        <a:xfrm>
          <a:off x="15284450" y="3619500"/>
          <a:ext cx="2964180" cy="603250"/>
        </a:xfrm>
        <a:prstGeom prst="rect">
          <a:avLst/>
        </a:prstGeom>
        <a:noFill/>
        <a:ln w="9525">
          <a:noFill/>
        </a:ln>
      </xdr:spPr>
    </xdr:pic>
    <xdr:clientData/>
  </xdr:twoCellAnchor>
  <xdr:twoCellAnchor editAs="oneCell">
    <xdr:from>
      <xdr:col>10</xdr:col>
      <xdr:colOff>0</xdr:colOff>
      <xdr:row>5</xdr:row>
      <xdr:rowOff>0</xdr:rowOff>
    </xdr:from>
    <xdr:to>
      <xdr:col>12</xdr:col>
      <xdr:colOff>711200</xdr:colOff>
      <xdr:row>5</xdr:row>
      <xdr:rowOff>388620</xdr:rowOff>
    </xdr:to>
    <xdr:pic>
      <xdr:nvPicPr>
        <xdr:cNvPr id="4456" name="图片 41" descr="clipboard/drawings/NULL"/>
        <xdr:cNvPicPr>
          <a:picLocks noChangeAspect="1"/>
        </xdr:cNvPicPr>
      </xdr:nvPicPr>
      <xdr:blipFill>
        <a:blip r:embed="rId2" r:link="rId3"/>
        <a:stretch>
          <a:fillRect/>
        </a:stretch>
      </xdr:blipFill>
      <xdr:spPr>
        <a:xfrm>
          <a:off x="16247745" y="3619500"/>
          <a:ext cx="2637790" cy="388620"/>
        </a:xfrm>
        <a:prstGeom prst="rect">
          <a:avLst/>
        </a:prstGeom>
        <a:noFill/>
        <a:ln w="9525">
          <a:noFill/>
        </a:ln>
      </xdr:spPr>
    </xdr:pic>
    <xdr:clientData/>
  </xdr:twoCellAnchor>
  <xdr:twoCellAnchor editAs="oneCell">
    <xdr:from>
      <xdr:col>9</xdr:col>
      <xdr:colOff>0</xdr:colOff>
      <xdr:row>5</xdr:row>
      <xdr:rowOff>0</xdr:rowOff>
    </xdr:from>
    <xdr:to>
      <xdr:col>10</xdr:col>
      <xdr:colOff>314325</xdr:colOff>
      <xdr:row>5</xdr:row>
      <xdr:rowOff>603250</xdr:rowOff>
    </xdr:to>
    <xdr:pic>
      <xdr:nvPicPr>
        <xdr:cNvPr id="4457" name="Picture 626"/>
        <xdr:cNvPicPr>
          <a:picLocks noChangeAspect="1"/>
        </xdr:cNvPicPr>
      </xdr:nvPicPr>
      <xdr:blipFill>
        <a:blip r:embed="rId1"/>
        <a:stretch>
          <a:fillRect/>
        </a:stretch>
      </xdr:blipFill>
      <xdr:spPr>
        <a:xfrm>
          <a:off x="15284450" y="3619500"/>
          <a:ext cx="1277620" cy="603250"/>
        </a:xfrm>
        <a:prstGeom prst="rect">
          <a:avLst/>
        </a:prstGeom>
        <a:noFill/>
        <a:ln w="9525">
          <a:noFill/>
        </a:ln>
      </xdr:spPr>
    </xdr:pic>
    <xdr:clientData/>
  </xdr:twoCellAnchor>
  <xdr:twoCellAnchor editAs="oneCell">
    <xdr:from>
      <xdr:col>9</xdr:col>
      <xdr:colOff>0</xdr:colOff>
      <xdr:row>5</xdr:row>
      <xdr:rowOff>0</xdr:rowOff>
    </xdr:from>
    <xdr:to>
      <xdr:col>10</xdr:col>
      <xdr:colOff>259715</xdr:colOff>
      <xdr:row>5</xdr:row>
      <xdr:rowOff>388620</xdr:rowOff>
    </xdr:to>
    <xdr:pic>
      <xdr:nvPicPr>
        <xdr:cNvPr id="4458" name="图片 41" descr="clipboard/drawings/NULL"/>
        <xdr:cNvPicPr>
          <a:picLocks noChangeAspect="1"/>
        </xdr:cNvPicPr>
      </xdr:nvPicPr>
      <xdr:blipFill>
        <a:blip r:embed="rId2" r:link="rId3"/>
        <a:stretch>
          <a:fillRect/>
        </a:stretch>
      </xdr:blipFill>
      <xdr:spPr>
        <a:xfrm>
          <a:off x="15284450" y="3619500"/>
          <a:ext cx="1223010" cy="388620"/>
        </a:xfrm>
        <a:prstGeom prst="rect">
          <a:avLst/>
        </a:prstGeom>
        <a:noFill/>
        <a:ln w="9525">
          <a:noFill/>
        </a:ln>
      </xdr:spPr>
    </xdr:pic>
    <xdr:clientData/>
  </xdr:twoCellAnchor>
  <xdr:twoCellAnchor editAs="oneCell">
    <xdr:from>
      <xdr:col>10</xdr:col>
      <xdr:colOff>0</xdr:colOff>
      <xdr:row>5</xdr:row>
      <xdr:rowOff>0</xdr:rowOff>
    </xdr:from>
    <xdr:to>
      <xdr:col>12</xdr:col>
      <xdr:colOff>357505</xdr:colOff>
      <xdr:row>5</xdr:row>
      <xdr:rowOff>388620</xdr:rowOff>
    </xdr:to>
    <xdr:pic>
      <xdr:nvPicPr>
        <xdr:cNvPr id="4459" name="图片 41" descr="clipboard/drawings/NULL"/>
        <xdr:cNvPicPr>
          <a:picLocks noChangeAspect="1"/>
        </xdr:cNvPicPr>
      </xdr:nvPicPr>
      <xdr:blipFill>
        <a:blip r:embed="rId2" r:link="rId3"/>
        <a:stretch>
          <a:fillRect/>
        </a:stretch>
      </xdr:blipFill>
      <xdr:spPr>
        <a:xfrm>
          <a:off x="16247745" y="3619500"/>
          <a:ext cx="2284095" cy="388620"/>
        </a:xfrm>
        <a:prstGeom prst="rect">
          <a:avLst/>
        </a:prstGeom>
        <a:noFill/>
        <a:ln w="9525">
          <a:noFill/>
        </a:ln>
      </xdr:spPr>
    </xdr:pic>
    <xdr:clientData/>
  </xdr:twoCellAnchor>
  <xdr:twoCellAnchor editAs="oneCell">
    <xdr:from>
      <xdr:col>10</xdr:col>
      <xdr:colOff>0</xdr:colOff>
      <xdr:row>5</xdr:row>
      <xdr:rowOff>0</xdr:rowOff>
    </xdr:from>
    <xdr:to>
      <xdr:col>13</xdr:col>
      <xdr:colOff>74295</xdr:colOff>
      <xdr:row>5</xdr:row>
      <xdr:rowOff>603250</xdr:rowOff>
    </xdr:to>
    <xdr:pic>
      <xdr:nvPicPr>
        <xdr:cNvPr id="4460" name="Picture 626"/>
        <xdr:cNvPicPr>
          <a:picLocks noChangeAspect="1"/>
        </xdr:cNvPicPr>
      </xdr:nvPicPr>
      <xdr:blipFill>
        <a:blip r:embed="rId1"/>
        <a:stretch>
          <a:fillRect/>
        </a:stretch>
      </xdr:blipFill>
      <xdr:spPr>
        <a:xfrm>
          <a:off x="16247745" y="3619500"/>
          <a:ext cx="2964180" cy="603250"/>
        </a:xfrm>
        <a:prstGeom prst="rect">
          <a:avLst/>
        </a:prstGeom>
        <a:noFill/>
        <a:ln w="9525">
          <a:noFill/>
        </a:ln>
      </xdr:spPr>
    </xdr:pic>
    <xdr:clientData/>
  </xdr:twoCellAnchor>
  <xdr:twoCellAnchor editAs="oneCell">
    <xdr:from>
      <xdr:col>11</xdr:col>
      <xdr:colOff>0</xdr:colOff>
      <xdr:row>5</xdr:row>
      <xdr:rowOff>0</xdr:rowOff>
    </xdr:from>
    <xdr:to>
      <xdr:col>13</xdr:col>
      <xdr:colOff>711200</xdr:colOff>
      <xdr:row>5</xdr:row>
      <xdr:rowOff>388620</xdr:rowOff>
    </xdr:to>
    <xdr:pic>
      <xdr:nvPicPr>
        <xdr:cNvPr id="4461" name="图片 41" descr="clipboard/drawings/NULL"/>
        <xdr:cNvPicPr>
          <a:picLocks noChangeAspect="1"/>
        </xdr:cNvPicPr>
      </xdr:nvPicPr>
      <xdr:blipFill>
        <a:blip r:embed="rId2" r:link="rId3"/>
        <a:stretch>
          <a:fillRect/>
        </a:stretch>
      </xdr:blipFill>
      <xdr:spPr>
        <a:xfrm>
          <a:off x="17211040" y="3619500"/>
          <a:ext cx="2637790" cy="388620"/>
        </a:xfrm>
        <a:prstGeom prst="rect">
          <a:avLst/>
        </a:prstGeom>
        <a:noFill/>
        <a:ln w="9525">
          <a:noFill/>
        </a:ln>
      </xdr:spPr>
    </xdr:pic>
    <xdr:clientData/>
  </xdr:twoCellAnchor>
  <xdr:twoCellAnchor editAs="oneCell">
    <xdr:from>
      <xdr:col>9</xdr:col>
      <xdr:colOff>353786</xdr:colOff>
      <xdr:row>5</xdr:row>
      <xdr:rowOff>0</xdr:rowOff>
    </xdr:from>
    <xdr:to>
      <xdr:col>11</xdr:col>
      <xdr:colOff>711291</xdr:colOff>
      <xdr:row>5</xdr:row>
      <xdr:rowOff>388620</xdr:rowOff>
    </xdr:to>
    <xdr:pic>
      <xdr:nvPicPr>
        <xdr:cNvPr id="4462" name="图片 41" descr="clipboard/drawings/NULL"/>
        <xdr:cNvPicPr>
          <a:picLocks noChangeAspect="1"/>
        </xdr:cNvPicPr>
      </xdr:nvPicPr>
      <xdr:blipFill>
        <a:blip r:embed="rId2" r:link="rId3"/>
        <a:stretch>
          <a:fillRect/>
        </a:stretch>
      </xdr:blipFill>
      <xdr:spPr>
        <a:xfrm>
          <a:off x="15638145" y="3619500"/>
          <a:ext cx="2284095" cy="388620"/>
        </a:xfrm>
        <a:prstGeom prst="rect">
          <a:avLst/>
        </a:prstGeom>
        <a:noFill/>
        <a:ln w="9525">
          <a:noFill/>
        </a:ln>
      </xdr:spPr>
    </xdr:pic>
    <xdr:clientData/>
  </xdr:twoCellAnchor>
  <xdr:twoCellAnchor editAs="oneCell">
    <xdr:from>
      <xdr:col>9</xdr:col>
      <xdr:colOff>421821</xdr:colOff>
      <xdr:row>5</xdr:row>
      <xdr:rowOff>0</xdr:rowOff>
    </xdr:from>
    <xdr:to>
      <xdr:col>12</xdr:col>
      <xdr:colOff>496116</xdr:colOff>
      <xdr:row>5</xdr:row>
      <xdr:rowOff>603250</xdr:rowOff>
    </xdr:to>
    <xdr:pic>
      <xdr:nvPicPr>
        <xdr:cNvPr id="4463" name="Picture 626"/>
        <xdr:cNvPicPr>
          <a:picLocks noChangeAspect="1"/>
        </xdr:cNvPicPr>
      </xdr:nvPicPr>
      <xdr:blipFill>
        <a:blip r:embed="rId1"/>
        <a:stretch>
          <a:fillRect/>
        </a:stretch>
      </xdr:blipFill>
      <xdr:spPr>
        <a:xfrm>
          <a:off x="15706090" y="3619500"/>
          <a:ext cx="2964180" cy="603250"/>
        </a:xfrm>
        <a:prstGeom prst="rect">
          <a:avLst/>
        </a:prstGeom>
        <a:noFill/>
        <a:ln w="9525">
          <a:noFill/>
        </a:ln>
      </xdr:spPr>
    </xdr:pic>
    <xdr:clientData/>
  </xdr:twoCellAnchor>
  <xdr:twoCellAnchor editAs="oneCell">
    <xdr:from>
      <xdr:col>10</xdr:col>
      <xdr:colOff>353786</xdr:colOff>
      <xdr:row>5</xdr:row>
      <xdr:rowOff>0</xdr:rowOff>
    </xdr:from>
    <xdr:to>
      <xdr:col>13</xdr:col>
      <xdr:colOff>101691</xdr:colOff>
      <xdr:row>5</xdr:row>
      <xdr:rowOff>388620</xdr:rowOff>
    </xdr:to>
    <xdr:pic>
      <xdr:nvPicPr>
        <xdr:cNvPr id="4464" name="图片 41" descr="clipboard/drawings/NULL"/>
        <xdr:cNvPicPr>
          <a:picLocks noChangeAspect="1"/>
        </xdr:cNvPicPr>
      </xdr:nvPicPr>
      <xdr:blipFill>
        <a:blip r:embed="rId2" r:link="rId3"/>
        <a:stretch>
          <a:fillRect/>
        </a:stretch>
      </xdr:blipFill>
      <xdr:spPr>
        <a:xfrm>
          <a:off x="16601440" y="3619500"/>
          <a:ext cx="2637790" cy="388620"/>
        </a:xfrm>
        <a:prstGeom prst="rect">
          <a:avLst/>
        </a:prstGeom>
        <a:noFill/>
        <a:ln w="9525">
          <a:noFill/>
        </a:ln>
      </xdr:spPr>
    </xdr:pic>
    <xdr:clientData/>
  </xdr:twoCellAnchor>
  <xdr:twoCellAnchor editAs="oneCell">
    <xdr:from>
      <xdr:col>11</xdr:col>
      <xdr:colOff>0</xdr:colOff>
      <xdr:row>5</xdr:row>
      <xdr:rowOff>0</xdr:rowOff>
    </xdr:from>
    <xdr:to>
      <xdr:col>11</xdr:col>
      <xdr:colOff>346710</xdr:colOff>
      <xdr:row>5</xdr:row>
      <xdr:rowOff>200025</xdr:rowOff>
    </xdr:to>
    <xdr:pic>
      <xdr:nvPicPr>
        <xdr:cNvPr id="1625" name="图片 118"/>
        <xdr:cNvPicPr/>
      </xdr:nvPicPr>
      <xdr:blipFill>
        <a:blip r:embed="rId4"/>
        <a:stretch>
          <a:fillRect/>
        </a:stretch>
      </xdr:blipFill>
      <xdr:spPr>
        <a:xfrm>
          <a:off x="17211040" y="3619500"/>
          <a:ext cx="346710" cy="200025"/>
        </a:xfrm>
        <a:prstGeom prst="rect">
          <a:avLst/>
        </a:prstGeom>
        <a:noFill/>
        <a:ln w="9525">
          <a:noFill/>
        </a:ln>
      </xdr:spPr>
    </xdr:pic>
    <xdr:clientData/>
  </xdr:twoCellAnchor>
  <xdr:twoCellAnchor editAs="oneCell">
    <xdr:from>
      <xdr:col>11</xdr:col>
      <xdr:colOff>0</xdr:colOff>
      <xdr:row>5</xdr:row>
      <xdr:rowOff>0</xdr:rowOff>
    </xdr:from>
    <xdr:to>
      <xdr:col>11</xdr:col>
      <xdr:colOff>346075</xdr:colOff>
      <xdr:row>5</xdr:row>
      <xdr:rowOff>200025</xdr:rowOff>
    </xdr:to>
    <xdr:pic>
      <xdr:nvPicPr>
        <xdr:cNvPr id="1626" name="图片 118"/>
        <xdr:cNvPicPr/>
      </xdr:nvPicPr>
      <xdr:blipFill>
        <a:blip r:embed="rId4" cstate="print"/>
        <a:stretch>
          <a:fillRect/>
        </a:stretch>
      </xdr:blipFill>
      <xdr:spPr>
        <a:xfrm>
          <a:off x="17211040" y="3619500"/>
          <a:ext cx="346075" cy="200025"/>
        </a:xfrm>
        <a:prstGeom prst="rect">
          <a:avLst/>
        </a:prstGeom>
        <a:noFill/>
        <a:ln w="9525" cap="flat" cmpd="sng">
          <a:noFill/>
          <a:prstDash val="solid"/>
          <a:round/>
        </a:ln>
      </xdr:spPr>
    </xdr:pic>
    <xdr:clientData/>
  </xdr:twoCellAnchor>
  <xdr:twoCellAnchor editAs="oneCell">
    <xdr:from>
      <xdr:col>11</xdr:col>
      <xdr:colOff>0</xdr:colOff>
      <xdr:row>5</xdr:row>
      <xdr:rowOff>0</xdr:rowOff>
    </xdr:from>
    <xdr:to>
      <xdr:col>11</xdr:col>
      <xdr:colOff>345440</xdr:colOff>
      <xdr:row>5</xdr:row>
      <xdr:rowOff>200025</xdr:rowOff>
    </xdr:to>
    <xdr:pic>
      <xdr:nvPicPr>
        <xdr:cNvPr id="1627" name="图片 118"/>
        <xdr:cNvPicPr/>
      </xdr:nvPicPr>
      <xdr:blipFill>
        <a:blip r:embed="rId4"/>
        <a:stretch>
          <a:fillRect/>
        </a:stretch>
      </xdr:blipFill>
      <xdr:spPr>
        <a:xfrm>
          <a:off x="17211040" y="3619500"/>
          <a:ext cx="345440" cy="200025"/>
        </a:xfrm>
        <a:prstGeom prst="rect">
          <a:avLst/>
        </a:prstGeom>
        <a:noFill/>
        <a:ln w="9525">
          <a:noFill/>
        </a:ln>
      </xdr:spPr>
    </xdr:pic>
    <xdr:clientData/>
  </xdr:twoCellAnchor>
  <xdr:twoCellAnchor editAs="oneCell">
    <xdr:from>
      <xdr:col>11</xdr:col>
      <xdr:colOff>41275</xdr:colOff>
      <xdr:row>5</xdr:row>
      <xdr:rowOff>0</xdr:rowOff>
    </xdr:from>
    <xdr:to>
      <xdr:col>11</xdr:col>
      <xdr:colOff>387985</xdr:colOff>
      <xdr:row>5</xdr:row>
      <xdr:rowOff>200025</xdr:rowOff>
    </xdr:to>
    <xdr:pic>
      <xdr:nvPicPr>
        <xdr:cNvPr id="1628" name="图片 118"/>
        <xdr:cNvPicPr/>
      </xdr:nvPicPr>
      <xdr:blipFill>
        <a:blip r:embed="rId4"/>
        <a:stretch>
          <a:fillRect/>
        </a:stretch>
      </xdr:blipFill>
      <xdr:spPr>
        <a:xfrm>
          <a:off x="17252315" y="3619500"/>
          <a:ext cx="346710" cy="200025"/>
        </a:xfrm>
        <a:prstGeom prst="rect">
          <a:avLst/>
        </a:prstGeom>
        <a:noFill/>
        <a:ln w="9525">
          <a:noFill/>
        </a:ln>
      </xdr:spPr>
    </xdr:pic>
    <xdr:clientData/>
  </xdr:twoCellAnchor>
  <xdr:twoCellAnchor editAs="oneCell">
    <xdr:from>
      <xdr:col>11</xdr:col>
      <xdr:colOff>41275</xdr:colOff>
      <xdr:row>5</xdr:row>
      <xdr:rowOff>0</xdr:rowOff>
    </xdr:from>
    <xdr:to>
      <xdr:col>11</xdr:col>
      <xdr:colOff>387350</xdr:colOff>
      <xdr:row>5</xdr:row>
      <xdr:rowOff>200025</xdr:rowOff>
    </xdr:to>
    <xdr:pic>
      <xdr:nvPicPr>
        <xdr:cNvPr id="1629" name="图片 118"/>
        <xdr:cNvPicPr/>
      </xdr:nvPicPr>
      <xdr:blipFill>
        <a:blip r:embed="rId4" cstate="print"/>
        <a:stretch>
          <a:fillRect/>
        </a:stretch>
      </xdr:blipFill>
      <xdr:spPr>
        <a:xfrm>
          <a:off x="17252315" y="3619500"/>
          <a:ext cx="346075" cy="200025"/>
        </a:xfrm>
        <a:prstGeom prst="rect">
          <a:avLst/>
        </a:prstGeom>
        <a:noFill/>
        <a:ln w="9525" cap="flat" cmpd="sng">
          <a:noFill/>
          <a:prstDash val="solid"/>
          <a:round/>
        </a:ln>
      </xdr:spPr>
    </xdr:pic>
    <xdr:clientData/>
  </xdr:twoCellAnchor>
  <xdr:twoCellAnchor editAs="oneCell">
    <xdr:from>
      <xdr:col>11</xdr:col>
      <xdr:colOff>41275</xdr:colOff>
      <xdr:row>5</xdr:row>
      <xdr:rowOff>0</xdr:rowOff>
    </xdr:from>
    <xdr:to>
      <xdr:col>11</xdr:col>
      <xdr:colOff>386715</xdr:colOff>
      <xdr:row>5</xdr:row>
      <xdr:rowOff>200025</xdr:rowOff>
    </xdr:to>
    <xdr:pic>
      <xdr:nvPicPr>
        <xdr:cNvPr id="1630" name="图片 118"/>
        <xdr:cNvPicPr/>
      </xdr:nvPicPr>
      <xdr:blipFill>
        <a:blip r:embed="rId4"/>
        <a:stretch>
          <a:fillRect/>
        </a:stretch>
      </xdr:blipFill>
      <xdr:spPr>
        <a:xfrm>
          <a:off x="17252315" y="3619500"/>
          <a:ext cx="345440" cy="200025"/>
        </a:xfrm>
        <a:prstGeom prst="rect">
          <a:avLst/>
        </a:prstGeom>
        <a:noFill/>
        <a:ln w="9525">
          <a:noFill/>
        </a:ln>
      </xdr:spPr>
    </xdr:pic>
    <xdr:clientData/>
  </xdr:twoCellAnchor>
  <xdr:twoCellAnchor editAs="oneCell">
    <xdr:from>
      <xdr:col>11</xdr:col>
      <xdr:colOff>0</xdr:colOff>
      <xdr:row>5</xdr:row>
      <xdr:rowOff>0</xdr:rowOff>
    </xdr:from>
    <xdr:to>
      <xdr:col>11</xdr:col>
      <xdr:colOff>387985</xdr:colOff>
      <xdr:row>5</xdr:row>
      <xdr:rowOff>200025</xdr:rowOff>
    </xdr:to>
    <xdr:pic>
      <xdr:nvPicPr>
        <xdr:cNvPr id="1631" name="图片 118"/>
        <xdr:cNvPicPr/>
      </xdr:nvPicPr>
      <xdr:blipFill>
        <a:blip r:embed="rId4"/>
        <a:stretch>
          <a:fillRect/>
        </a:stretch>
      </xdr:blipFill>
      <xdr:spPr>
        <a:xfrm>
          <a:off x="17211040" y="3619500"/>
          <a:ext cx="387985" cy="200025"/>
        </a:xfrm>
        <a:prstGeom prst="rect">
          <a:avLst/>
        </a:prstGeom>
        <a:noFill/>
        <a:ln w="9525">
          <a:noFill/>
        </a:ln>
      </xdr:spPr>
    </xdr:pic>
    <xdr:clientData/>
  </xdr:twoCellAnchor>
  <xdr:twoCellAnchor editAs="oneCell">
    <xdr:from>
      <xdr:col>11</xdr:col>
      <xdr:colOff>0</xdr:colOff>
      <xdr:row>5</xdr:row>
      <xdr:rowOff>0</xdr:rowOff>
    </xdr:from>
    <xdr:to>
      <xdr:col>11</xdr:col>
      <xdr:colOff>387350</xdr:colOff>
      <xdr:row>5</xdr:row>
      <xdr:rowOff>200025</xdr:rowOff>
    </xdr:to>
    <xdr:pic>
      <xdr:nvPicPr>
        <xdr:cNvPr id="1632" name="图片 118"/>
        <xdr:cNvPicPr/>
      </xdr:nvPicPr>
      <xdr:blipFill>
        <a:blip r:embed="rId4" cstate="print"/>
        <a:stretch>
          <a:fillRect/>
        </a:stretch>
      </xdr:blipFill>
      <xdr:spPr>
        <a:xfrm>
          <a:off x="17211040" y="3619500"/>
          <a:ext cx="387350" cy="200025"/>
        </a:xfrm>
        <a:prstGeom prst="rect">
          <a:avLst/>
        </a:prstGeom>
        <a:noFill/>
        <a:ln w="9525" cap="flat" cmpd="sng">
          <a:noFill/>
          <a:prstDash val="solid"/>
          <a:round/>
        </a:ln>
      </xdr:spPr>
    </xdr:pic>
    <xdr:clientData/>
  </xdr:twoCellAnchor>
  <xdr:twoCellAnchor editAs="oneCell">
    <xdr:from>
      <xdr:col>11</xdr:col>
      <xdr:colOff>0</xdr:colOff>
      <xdr:row>5</xdr:row>
      <xdr:rowOff>0</xdr:rowOff>
    </xdr:from>
    <xdr:to>
      <xdr:col>11</xdr:col>
      <xdr:colOff>386715</xdr:colOff>
      <xdr:row>5</xdr:row>
      <xdr:rowOff>200025</xdr:rowOff>
    </xdr:to>
    <xdr:pic>
      <xdr:nvPicPr>
        <xdr:cNvPr id="1633" name="图片 118"/>
        <xdr:cNvPicPr/>
      </xdr:nvPicPr>
      <xdr:blipFill>
        <a:blip r:embed="rId4"/>
        <a:stretch>
          <a:fillRect/>
        </a:stretch>
      </xdr:blipFill>
      <xdr:spPr>
        <a:xfrm>
          <a:off x="17211040" y="3619500"/>
          <a:ext cx="386715" cy="200025"/>
        </a:xfrm>
        <a:prstGeom prst="rect">
          <a:avLst/>
        </a:prstGeom>
        <a:noFill/>
        <a:ln w="9525">
          <a:noFill/>
        </a:ln>
      </xdr:spPr>
    </xdr:pic>
    <xdr:clientData/>
  </xdr:twoCellAnchor>
  <xdr:twoCellAnchor editAs="oneCell">
    <xdr:from>
      <xdr:col>11</xdr:col>
      <xdr:colOff>41275</xdr:colOff>
      <xdr:row>5</xdr:row>
      <xdr:rowOff>0</xdr:rowOff>
    </xdr:from>
    <xdr:to>
      <xdr:col>11</xdr:col>
      <xdr:colOff>429260</xdr:colOff>
      <xdr:row>5</xdr:row>
      <xdr:rowOff>200025</xdr:rowOff>
    </xdr:to>
    <xdr:pic>
      <xdr:nvPicPr>
        <xdr:cNvPr id="1634" name="图片 118"/>
        <xdr:cNvPicPr/>
      </xdr:nvPicPr>
      <xdr:blipFill>
        <a:blip r:embed="rId4"/>
        <a:stretch>
          <a:fillRect/>
        </a:stretch>
      </xdr:blipFill>
      <xdr:spPr>
        <a:xfrm>
          <a:off x="17252315" y="3619500"/>
          <a:ext cx="387985" cy="200025"/>
        </a:xfrm>
        <a:prstGeom prst="rect">
          <a:avLst/>
        </a:prstGeom>
        <a:noFill/>
        <a:ln w="9525">
          <a:noFill/>
        </a:ln>
      </xdr:spPr>
    </xdr:pic>
    <xdr:clientData/>
  </xdr:twoCellAnchor>
  <xdr:twoCellAnchor editAs="oneCell">
    <xdr:from>
      <xdr:col>11</xdr:col>
      <xdr:colOff>41275</xdr:colOff>
      <xdr:row>5</xdr:row>
      <xdr:rowOff>0</xdr:rowOff>
    </xdr:from>
    <xdr:to>
      <xdr:col>11</xdr:col>
      <xdr:colOff>428625</xdr:colOff>
      <xdr:row>5</xdr:row>
      <xdr:rowOff>200025</xdr:rowOff>
    </xdr:to>
    <xdr:pic>
      <xdr:nvPicPr>
        <xdr:cNvPr id="1635" name="图片 118"/>
        <xdr:cNvPicPr/>
      </xdr:nvPicPr>
      <xdr:blipFill>
        <a:blip r:embed="rId4" cstate="print"/>
        <a:stretch>
          <a:fillRect/>
        </a:stretch>
      </xdr:blipFill>
      <xdr:spPr>
        <a:xfrm>
          <a:off x="17252315" y="3619500"/>
          <a:ext cx="387350" cy="200025"/>
        </a:xfrm>
        <a:prstGeom prst="rect">
          <a:avLst/>
        </a:prstGeom>
        <a:noFill/>
        <a:ln w="9525" cap="flat" cmpd="sng">
          <a:noFill/>
          <a:prstDash val="solid"/>
          <a:round/>
        </a:ln>
      </xdr:spPr>
    </xdr:pic>
    <xdr:clientData/>
  </xdr:twoCellAnchor>
  <xdr:twoCellAnchor editAs="oneCell">
    <xdr:from>
      <xdr:col>11</xdr:col>
      <xdr:colOff>41275</xdr:colOff>
      <xdr:row>5</xdr:row>
      <xdr:rowOff>0</xdr:rowOff>
    </xdr:from>
    <xdr:to>
      <xdr:col>11</xdr:col>
      <xdr:colOff>427990</xdr:colOff>
      <xdr:row>5</xdr:row>
      <xdr:rowOff>200025</xdr:rowOff>
    </xdr:to>
    <xdr:pic>
      <xdr:nvPicPr>
        <xdr:cNvPr id="1636" name="图片 118"/>
        <xdr:cNvPicPr/>
      </xdr:nvPicPr>
      <xdr:blipFill>
        <a:blip r:embed="rId4"/>
        <a:stretch>
          <a:fillRect/>
        </a:stretch>
      </xdr:blipFill>
      <xdr:spPr>
        <a:xfrm>
          <a:off x="17252315" y="3619500"/>
          <a:ext cx="386715" cy="200025"/>
        </a:xfrm>
        <a:prstGeom prst="rect">
          <a:avLst/>
        </a:prstGeom>
        <a:noFill/>
        <a:ln w="9525">
          <a:noFill/>
        </a:ln>
      </xdr:spPr>
    </xdr:pic>
    <xdr:clientData/>
  </xdr:twoCellAnchor>
  <xdr:twoCellAnchor editAs="oneCell">
    <xdr:from>
      <xdr:col>12</xdr:col>
      <xdr:colOff>0</xdr:colOff>
      <xdr:row>5</xdr:row>
      <xdr:rowOff>0</xdr:rowOff>
    </xdr:from>
    <xdr:to>
      <xdr:col>12</xdr:col>
      <xdr:colOff>49530</xdr:colOff>
      <xdr:row>5</xdr:row>
      <xdr:rowOff>180975</xdr:rowOff>
    </xdr:to>
    <xdr:pic>
      <xdr:nvPicPr>
        <xdr:cNvPr id="1637" name="Picture 22"/>
        <xdr:cNvPicPr>
          <a:picLocks noChangeAspect="1"/>
        </xdr:cNvPicPr>
      </xdr:nvPicPr>
      <xdr:blipFill>
        <a:blip r:embed="rId1"/>
        <a:stretch>
          <a:fillRect/>
        </a:stretch>
      </xdr:blipFill>
      <xdr:spPr>
        <a:xfrm>
          <a:off x="18174335" y="3619500"/>
          <a:ext cx="49530" cy="180975"/>
        </a:xfrm>
        <a:prstGeom prst="rect">
          <a:avLst/>
        </a:prstGeom>
        <a:noFill/>
        <a:ln w="9525">
          <a:noFill/>
        </a:ln>
      </xdr:spPr>
    </xdr:pic>
    <xdr:clientData/>
  </xdr:twoCellAnchor>
  <xdr:twoCellAnchor editAs="oneCell">
    <xdr:from>
      <xdr:col>12</xdr:col>
      <xdr:colOff>0</xdr:colOff>
      <xdr:row>5</xdr:row>
      <xdr:rowOff>0</xdr:rowOff>
    </xdr:from>
    <xdr:to>
      <xdr:col>12</xdr:col>
      <xdr:colOff>12700</xdr:colOff>
      <xdr:row>5</xdr:row>
      <xdr:rowOff>180975</xdr:rowOff>
    </xdr:to>
    <xdr:pic>
      <xdr:nvPicPr>
        <xdr:cNvPr id="1638" name="Picture 626"/>
        <xdr:cNvPicPr>
          <a:picLocks noChangeAspect="1"/>
        </xdr:cNvPicPr>
      </xdr:nvPicPr>
      <xdr:blipFill>
        <a:blip r:embed="rId1"/>
        <a:stretch>
          <a:fillRect/>
        </a:stretch>
      </xdr:blipFill>
      <xdr:spPr>
        <a:xfrm>
          <a:off x="18174335" y="3619500"/>
          <a:ext cx="12700" cy="180975"/>
        </a:xfrm>
        <a:prstGeom prst="rect">
          <a:avLst/>
        </a:prstGeom>
        <a:noFill/>
        <a:ln w="9525">
          <a:noFill/>
        </a:ln>
      </xdr:spPr>
    </xdr:pic>
    <xdr:clientData/>
  </xdr:twoCellAnchor>
  <xdr:twoCellAnchor editAs="oneCell">
    <xdr:from>
      <xdr:col>12</xdr:col>
      <xdr:colOff>0</xdr:colOff>
      <xdr:row>5</xdr:row>
      <xdr:rowOff>0</xdr:rowOff>
    </xdr:from>
    <xdr:to>
      <xdr:col>12</xdr:col>
      <xdr:colOff>49530</xdr:colOff>
      <xdr:row>5</xdr:row>
      <xdr:rowOff>200025</xdr:rowOff>
    </xdr:to>
    <xdr:pic>
      <xdr:nvPicPr>
        <xdr:cNvPr id="1639" name="Picture 22"/>
        <xdr:cNvPicPr>
          <a:picLocks noChangeAspect="1"/>
        </xdr:cNvPicPr>
      </xdr:nvPicPr>
      <xdr:blipFill>
        <a:blip r:embed="rId1"/>
        <a:stretch>
          <a:fillRect/>
        </a:stretch>
      </xdr:blipFill>
      <xdr:spPr>
        <a:xfrm>
          <a:off x="18174335" y="3619500"/>
          <a:ext cx="49530" cy="200025"/>
        </a:xfrm>
        <a:prstGeom prst="rect">
          <a:avLst/>
        </a:prstGeom>
        <a:noFill/>
        <a:ln w="9525">
          <a:noFill/>
        </a:ln>
      </xdr:spPr>
    </xdr:pic>
    <xdr:clientData/>
  </xdr:twoCellAnchor>
  <xdr:twoCellAnchor editAs="oneCell">
    <xdr:from>
      <xdr:col>12</xdr:col>
      <xdr:colOff>0</xdr:colOff>
      <xdr:row>5</xdr:row>
      <xdr:rowOff>0</xdr:rowOff>
    </xdr:from>
    <xdr:to>
      <xdr:col>12</xdr:col>
      <xdr:colOff>12700</xdr:colOff>
      <xdr:row>5</xdr:row>
      <xdr:rowOff>200025</xdr:rowOff>
    </xdr:to>
    <xdr:pic>
      <xdr:nvPicPr>
        <xdr:cNvPr id="1640" name="Picture 626"/>
        <xdr:cNvPicPr>
          <a:picLocks noChangeAspect="1"/>
        </xdr:cNvPicPr>
      </xdr:nvPicPr>
      <xdr:blipFill>
        <a:blip r:embed="rId1"/>
        <a:stretch>
          <a:fillRect/>
        </a:stretch>
      </xdr:blipFill>
      <xdr:spPr>
        <a:xfrm>
          <a:off x="18174335" y="3619500"/>
          <a:ext cx="12700" cy="200025"/>
        </a:xfrm>
        <a:prstGeom prst="rect">
          <a:avLst/>
        </a:prstGeom>
        <a:noFill/>
        <a:ln w="9525">
          <a:noFill/>
        </a:ln>
      </xdr:spPr>
    </xdr:pic>
    <xdr:clientData/>
  </xdr:twoCellAnchor>
  <xdr:twoCellAnchor editAs="oneCell">
    <xdr:from>
      <xdr:col>8</xdr:col>
      <xdr:colOff>0</xdr:colOff>
      <xdr:row>5</xdr:row>
      <xdr:rowOff>0</xdr:rowOff>
    </xdr:from>
    <xdr:to>
      <xdr:col>8</xdr:col>
      <xdr:colOff>346710</xdr:colOff>
      <xdr:row>5</xdr:row>
      <xdr:rowOff>200025</xdr:rowOff>
    </xdr:to>
    <xdr:pic>
      <xdr:nvPicPr>
        <xdr:cNvPr id="1641" name="图片 118"/>
        <xdr:cNvPicPr/>
      </xdr:nvPicPr>
      <xdr:blipFill>
        <a:blip r:embed="rId4"/>
        <a:stretch>
          <a:fillRect/>
        </a:stretch>
      </xdr:blipFill>
      <xdr:spPr>
        <a:xfrm>
          <a:off x="14321155" y="3619500"/>
          <a:ext cx="346710" cy="200025"/>
        </a:xfrm>
        <a:prstGeom prst="rect">
          <a:avLst/>
        </a:prstGeom>
        <a:noFill/>
        <a:ln w="9525">
          <a:noFill/>
        </a:ln>
      </xdr:spPr>
    </xdr:pic>
    <xdr:clientData/>
  </xdr:twoCellAnchor>
  <xdr:twoCellAnchor editAs="oneCell">
    <xdr:from>
      <xdr:col>8</xdr:col>
      <xdr:colOff>0</xdr:colOff>
      <xdr:row>5</xdr:row>
      <xdr:rowOff>0</xdr:rowOff>
    </xdr:from>
    <xdr:to>
      <xdr:col>8</xdr:col>
      <xdr:colOff>346075</xdr:colOff>
      <xdr:row>5</xdr:row>
      <xdr:rowOff>200025</xdr:rowOff>
    </xdr:to>
    <xdr:pic>
      <xdr:nvPicPr>
        <xdr:cNvPr id="1642" name="图片 118"/>
        <xdr:cNvPicPr/>
      </xdr:nvPicPr>
      <xdr:blipFill>
        <a:blip r:embed="rId4" cstate="print"/>
        <a:stretch>
          <a:fillRect/>
        </a:stretch>
      </xdr:blipFill>
      <xdr:spPr>
        <a:xfrm>
          <a:off x="14321155" y="3619500"/>
          <a:ext cx="346075" cy="200025"/>
        </a:xfrm>
        <a:prstGeom prst="rect">
          <a:avLst/>
        </a:prstGeom>
        <a:noFill/>
        <a:ln w="9525" cap="flat" cmpd="sng">
          <a:noFill/>
          <a:prstDash val="solid"/>
          <a:round/>
        </a:ln>
      </xdr:spPr>
    </xdr:pic>
    <xdr:clientData/>
  </xdr:twoCellAnchor>
  <xdr:twoCellAnchor editAs="oneCell">
    <xdr:from>
      <xdr:col>8</xdr:col>
      <xdr:colOff>0</xdr:colOff>
      <xdr:row>5</xdr:row>
      <xdr:rowOff>0</xdr:rowOff>
    </xdr:from>
    <xdr:to>
      <xdr:col>8</xdr:col>
      <xdr:colOff>345440</xdr:colOff>
      <xdr:row>5</xdr:row>
      <xdr:rowOff>200025</xdr:rowOff>
    </xdr:to>
    <xdr:pic>
      <xdr:nvPicPr>
        <xdr:cNvPr id="1643" name="图片 118"/>
        <xdr:cNvPicPr/>
      </xdr:nvPicPr>
      <xdr:blipFill>
        <a:blip r:embed="rId4"/>
        <a:stretch>
          <a:fillRect/>
        </a:stretch>
      </xdr:blipFill>
      <xdr:spPr>
        <a:xfrm>
          <a:off x="14321155" y="3619500"/>
          <a:ext cx="345440" cy="200025"/>
        </a:xfrm>
        <a:prstGeom prst="rect">
          <a:avLst/>
        </a:prstGeom>
        <a:noFill/>
        <a:ln w="9525">
          <a:noFill/>
        </a:ln>
      </xdr:spPr>
    </xdr:pic>
    <xdr:clientData/>
  </xdr:twoCellAnchor>
  <xdr:twoCellAnchor editAs="oneCell">
    <xdr:from>
      <xdr:col>8</xdr:col>
      <xdr:colOff>0</xdr:colOff>
      <xdr:row>5</xdr:row>
      <xdr:rowOff>0</xdr:rowOff>
    </xdr:from>
    <xdr:to>
      <xdr:col>8</xdr:col>
      <xdr:colOff>387985</xdr:colOff>
      <xdr:row>5</xdr:row>
      <xdr:rowOff>200025</xdr:rowOff>
    </xdr:to>
    <xdr:pic>
      <xdr:nvPicPr>
        <xdr:cNvPr id="1644" name="图片 118"/>
        <xdr:cNvPicPr/>
      </xdr:nvPicPr>
      <xdr:blipFill>
        <a:blip r:embed="rId4"/>
        <a:stretch>
          <a:fillRect/>
        </a:stretch>
      </xdr:blipFill>
      <xdr:spPr>
        <a:xfrm>
          <a:off x="14321155" y="3619500"/>
          <a:ext cx="387985" cy="200025"/>
        </a:xfrm>
        <a:prstGeom prst="rect">
          <a:avLst/>
        </a:prstGeom>
        <a:noFill/>
        <a:ln w="9525">
          <a:noFill/>
        </a:ln>
      </xdr:spPr>
    </xdr:pic>
    <xdr:clientData/>
  </xdr:twoCellAnchor>
  <xdr:twoCellAnchor editAs="oneCell">
    <xdr:from>
      <xdr:col>8</xdr:col>
      <xdr:colOff>0</xdr:colOff>
      <xdr:row>5</xdr:row>
      <xdr:rowOff>0</xdr:rowOff>
    </xdr:from>
    <xdr:to>
      <xdr:col>8</xdr:col>
      <xdr:colOff>387350</xdr:colOff>
      <xdr:row>5</xdr:row>
      <xdr:rowOff>200025</xdr:rowOff>
    </xdr:to>
    <xdr:pic>
      <xdr:nvPicPr>
        <xdr:cNvPr id="1645" name="图片 118"/>
        <xdr:cNvPicPr/>
      </xdr:nvPicPr>
      <xdr:blipFill>
        <a:blip r:embed="rId4" cstate="print"/>
        <a:stretch>
          <a:fillRect/>
        </a:stretch>
      </xdr:blipFill>
      <xdr:spPr>
        <a:xfrm>
          <a:off x="14321155" y="3619500"/>
          <a:ext cx="387350" cy="200025"/>
        </a:xfrm>
        <a:prstGeom prst="rect">
          <a:avLst/>
        </a:prstGeom>
        <a:noFill/>
        <a:ln w="9525" cap="flat" cmpd="sng">
          <a:noFill/>
          <a:prstDash val="solid"/>
          <a:round/>
        </a:ln>
      </xdr:spPr>
    </xdr:pic>
    <xdr:clientData/>
  </xdr:twoCellAnchor>
  <xdr:twoCellAnchor editAs="oneCell">
    <xdr:from>
      <xdr:col>8</xdr:col>
      <xdr:colOff>0</xdr:colOff>
      <xdr:row>5</xdr:row>
      <xdr:rowOff>0</xdr:rowOff>
    </xdr:from>
    <xdr:to>
      <xdr:col>8</xdr:col>
      <xdr:colOff>386715</xdr:colOff>
      <xdr:row>5</xdr:row>
      <xdr:rowOff>200025</xdr:rowOff>
    </xdr:to>
    <xdr:pic>
      <xdr:nvPicPr>
        <xdr:cNvPr id="1646" name="图片 118"/>
        <xdr:cNvPicPr/>
      </xdr:nvPicPr>
      <xdr:blipFill>
        <a:blip r:embed="rId4"/>
        <a:stretch>
          <a:fillRect/>
        </a:stretch>
      </xdr:blipFill>
      <xdr:spPr>
        <a:xfrm>
          <a:off x="14321155" y="3619500"/>
          <a:ext cx="386715" cy="20002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180975</xdr:rowOff>
    </xdr:to>
    <xdr:pic>
      <xdr:nvPicPr>
        <xdr:cNvPr id="1647" name="Picture 22"/>
        <xdr:cNvPicPr>
          <a:picLocks noChangeAspect="1"/>
        </xdr:cNvPicPr>
      </xdr:nvPicPr>
      <xdr:blipFill>
        <a:blip r:embed="rId1"/>
        <a:stretch>
          <a:fillRect/>
        </a:stretch>
      </xdr:blipFill>
      <xdr:spPr>
        <a:xfrm>
          <a:off x="14321155" y="3619500"/>
          <a:ext cx="49530" cy="18097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180975</xdr:rowOff>
    </xdr:to>
    <xdr:pic>
      <xdr:nvPicPr>
        <xdr:cNvPr id="1648" name="Picture 626"/>
        <xdr:cNvPicPr>
          <a:picLocks noChangeAspect="1"/>
        </xdr:cNvPicPr>
      </xdr:nvPicPr>
      <xdr:blipFill>
        <a:blip r:embed="rId1"/>
        <a:stretch>
          <a:fillRect/>
        </a:stretch>
      </xdr:blipFill>
      <xdr:spPr>
        <a:xfrm>
          <a:off x="14321155" y="3619500"/>
          <a:ext cx="12700" cy="180975"/>
        </a:xfrm>
        <a:prstGeom prst="rect">
          <a:avLst/>
        </a:prstGeom>
        <a:noFill/>
        <a:ln w="9525">
          <a:noFill/>
        </a:ln>
      </xdr:spPr>
    </xdr:pic>
    <xdr:clientData/>
  </xdr:twoCellAnchor>
  <xdr:twoCellAnchor editAs="oneCell">
    <xdr:from>
      <xdr:col>8</xdr:col>
      <xdr:colOff>0</xdr:colOff>
      <xdr:row>5</xdr:row>
      <xdr:rowOff>0</xdr:rowOff>
    </xdr:from>
    <xdr:to>
      <xdr:col>8</xdr:col>
      <xdr:colOff>49530</xdr:colOff>
      <xdr:row>5</xdr:row>
      <xdr:rowOff>200025</xdr:rowOff>
    </xdr:to>
    <xdr:pic>
      <xdr:nvPicPr>
        <xdr:cNvPr id="1649" name="Picture 22"/>
        <xdr:cNvPicPr>
          <a:picLocks noChangeAspect="1"/>
        </xdr:cNvPicPr>
      </xdr:nvPicPr>
      <xdr:blipFill>
        <a:blip r:embed="rId1"/>
        <a:stretch>
          <a:fillRect/>
        </a:stretch>
      </xdr:blipFill>
      <xdr:spPr>
        <a:xfrm>
          <a:off x="14321155" y="3619500"/>
          <a:ext cx="49530" cy="200025"/>
        </a:xfrm>
        <a:prstGeom prst="rect">
          <a:avLst/>
        </a:prstGeom>
        <a:noFill/>
        <a:ln w="9525">
          <a:noFill/>
        </a:ln>
      </xdr:spPr>
    </xdr:pic>
    <xdr:clientData/>
  </xdr:twoCellAnchor>
  <xdr:twoCellAnchor editAs="oneCell">
    <xdr:from>
      <xdr:col>8</xdr:col>
      <xdr:colOff>0</xdr:colOff>
      <xdr:row>5</xdr:row>
      <xdr:rowOff>0</xdr:rowOff>
    </xdr:from>
    <xdr:to>
      <xdr:col>8</xdr:col>
      <xdr:colOff>12700</xdr:colOff>
      <xdr:row>5</xdr:row>
      <xdr:rowOff>200025</xdr:rowOff>
    </xdr:to>
    <xdr:pic>
      <xdr:nvPicPr>
        <xdr:cNvPr id="1650" name="Picture 626"/>
        <xdr:cNvPicPr>
          <a:picLocks noChangeAspect="1"/>
        </xdr:cNvPicPr>
      </xdr:nvPicPr>
      <xdr:blipFill>
        <a:blip r:embed="rId1"/>
        <a:stretch>
          <a:fillRect/>
        </a:stretch>
      </xdr:blipFill>
      <xdr:spPr>
        <a:xfrm>
          <a:off x="14321155" y="3619500"/>
          <a:ext cx="12700" cy="200025"/>
        </a:xfrm>
        <a:prstGeom prst="rect">
          <a:avLst/>
        </a:prstGeom>
        <a:noFill/>
        <a:ln w="9525">
          <a:noFill/>
        </a:ln>
      </xdr:spPr>
    </xdr:pic>
    <xdr:clientData/>
  </xdr:twoCellAnchor>
  <xdr:twoCellAnchor editAs="oneCell">
    <xdr:from>
      <xdr:col>9</xdr:col>
      <xdr:colOff>0</xdr:colOff>
      <xdr:row>5</xdr:row>
      <xdr:rowOff>0</xdr:rowOff>
    </xdr:from>
    <xdr:to>
      <xdr:col>10</xdr:col>
      <xdr:colOff>314325</xdr:colOff>
      <xdr:row>5</xdr:row>
      <xdr:rowOff>603250</xdr:rowOff>
    </xdr:to>
    <xdr:pic>
      <xdr:nvPicPr>
        <xdr:cNvPr id="1651" name="Picture 626"/>
        <xdr:cNvPicPr>
          <a:picLocks noChangeAspect="1"/>
        </xdr:cNvPicPr>
      </xdr:nvPicPr>
      <xdr:blipFill>
        <a:blip r:embed="rId1"/>
        <a:stretch>
          <a:fillRect/>
        </a:stretch>
      </xdr:blipFill>
      <xdr:spPr>
        <a:xfrm>
          <a:off x="15284450" y="3619500"/>
          <a:ext cx="1277620" cy="603250"/>
        </a:xfrm>
        <a:prstGeom prst="rect">
          <a:avLst/>
        </a:prstGeom>
        <a:noFill/>
        <a:ln w="9525">
          <a:noFill/>
        </a:ln>
      </xdr:spPr>
    </xdr:pic>
    <xdr:clientData/>
  </xdr:twoCellAnchor>
  <xdr:twoCellAnchor editAs="oneCell">
    <xdr:from>
      <xdr:col>9</xdr:col>
      <xdr:colOff>0</xdr:colOff>
      <xdr:row>5</xdr:row>
      <xdr:rowOff>0</xdr:rowOff>
    </xdr:from>
    <xdr:to>
      <xdr:col>10</xdr:col>
      <xdr:colOff>259715</xdr:colOff>
      <xdr:row>5</xdr:row>
      <xdr:rowOff>388620</xdr:rowOff>
    </xdr:to>
    <xdr:pic>
      <xdr:nvPicPr>
        <xdr:cNvPr id="1652" name="图片 41" descr="clipboard/drawings/NULL"/>
        <xdr:cNvPicPr>
          <a:picLocks noChangeAspect="1"/>
        </xdr:cNvPicPr>
      </xdr:nvPicPr>
      <xdr:blipFill>
        <a:blip r:embed="rId2" r:link="rId3"/>
        <a:stretch>
          <a:fillRect/>
        </a:stretch>
      </xdr:blipFill>
      <xdr:spPr>
        <a:xfrm>
          <a:off x="15284450" y="3619500"/>
          <a:ext cx="1223010" cy="3886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4.19&#65289;2020&#20840;&#24066;&#20159;&#20803;&#20197;&#19978;&#37325;&#28857;&#39033;&#30446;&#34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3258;&#27835;&#21306;2&#26376;&#27719;&#24635;&#34920;&#65289;2020&#24180;&#20840;&#21306;&#35745;&#21010;&#23454;&#26045;&#30340;&#25237;&#36164;&#39033;&#30446;&#24773;&#20917;&#35843;&#24230;&#34920;&#65288;2.25&#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0年全区投资项目有关情况调度表"/>
      <sheetName val="菜单 项目所属行业分类表"/>
      <sheetName val="2020年全区投资项目有关情况调度表 (原始)"/>
      <sheetName val="表中列表下拉菜单内容"/>
      <sheetName val="菜单"/>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7"/>
  <sheetViews>
    <sheetView tabSelected="1" view="pageBreakPreview" zoomScale="55" zoomScaleNormal="45" workbookViewId="0">
      <pane ySplit="5" topLeftCell="A6" activePane="bottomLeft" state="frozen"/>
      <selection/>
      <selection pane="bottomLeft" activeCell="D9" sqref="D9"/>
    </sheetView>
  </sheetViews>
  <sheetFormatPr defaultColWidth="9" defaultRowHeight="15.75"/>
  <cols>
    <col min="1" max="1" width="6.64166666666667" style="52" customWidth="1"/>
    <col min="2" max="2" width="34.6" style="55" customWidth="1"/>
    <col min="3" max="3" width="12.625" style="52" customWidth="1"/>
    <col min="4" max="4" width="80.6416666666667" style="55" customWidth="1"/>
    <col min="5" max="5" width="10.8333333333333" style="52" customWidth="1"/>
    <col min="6" max="6" width="10.625" style="52" customWidth="1"/>
    <col min="7" max="7" width="15.3333333333333" style="56" customWidth="1"/>
    <col min="8" max="8" width="16.6416666666667" style="56" customWidth="1"/>
    <col min="9" max="20" width="12.6416666666667" style="52" customWidth="1"/>
    <col min="21" max="21" width="9.625" style="52" customWidth="1"/>
    <col min="22" max="16384" width="9" style="57"/>
  </cols>
  <sheetData>
    <row r="1" s="51" customFormat="1" ht="68" customHeight="1" spans="1:21">
      <c r="A1" s="58" t="s">
        <v>0</v>
      </c>
      <c r="B1" s="59"/>
      <c r="C1" s="60"/>
      <c r="D1" s="59"/>
      <c r="E1" s="60"/>
      <c r="F1" s="60"/>
      <c r="G1" s="61"/>
      <c r="H1" s="61"/>
      <c r="I1" s="60"/>
      <c r="J1" s="60"/>
      <c r="K1" s="60"/>
      <c r="L1" s="60"/>
      <c r="M1" s="60"/>
      <c r="N1" s="60"/>
      <c r="O1" s="60"/>
      <c r="P1" s="60"/>
      <c r="Q1" s="60"/>
      <c r="R1" s="60"/>
      <c r="S1" s="60"/>
      <c r="T1" s="60"/>
      <c r="U1" s="60"/>
    </row>
    <row r="2" s="52" customFormat="1" ht="24" customHeight="1" spans="1:21">
      <c r="A2" s="62"/>
      <c r="B2" s="63"/>
      <c r="C2" s="62"/>
      <c r="D2" s="63"/>
      <c r="E2" s="62"/>
      <c r="F2" s="62"/>
      <c r="G2" s="64"/>
      <c r="H2" s="65"/>
      <c r="I2" s="66"/>
      <c r="J2" s="66"/>
      <c r="K2" s="66"/>
      <c r="L2" s="66"/>
      <c r="M2" s="66"/>
      <c r="N2" s="66"/>
      <c r="O2" s="66"/>
      <c r="P2" s="66"/>
      <c r="Q2" s="66"/>
      <c r="R2" s="66"/>
      <c r="S2" s="66"/>
      <c r="T2" s="66"/>
      <c r="U2" s="66"/>
    </row>
    <row r="3" s="53" customFormat="1" ht="40" customHeight="1" spans="1:21">
      <c r="A3" s="67" t="s">
        <v>1</v>
      </c>
      <c r="B3" s="67" t="s">
        <v>2</v>
      </c>
      <c r="C3" s="67" t="s">
        <v>3</v>
      </c>
      <c r="D3" s="67" t="s">
        <v>4</v>
      </c>
      <c r="E3" s="67" t="s">
        <v>5</v>
      </c>
      <c r="F3" s="67" t="s">
        <v>6</v>
      </c>
      <c r="G3" s="68" t="s">
        <v>7</v>
      </c>
      <c r="H3" s="68" t="s">
        <v>8</v>
      </c>
      <c r="I3" s="67" t="s">
        <v>9</v>
      </c>
      <c r="J3" s="67"/>
      <c r="K3" s="67"/>
      <c r="L3" s="67"/>
      <c r="M3" s="67"/>
      <c r="N3" s="67"/>
      <c r="O3" s="67"/>
      <c r="P3" s="67"/>
      <c r="Q3" s="67"/>
      <c r="R3" s="67"/>
      <c r="S3" s="67"/>
      <c r="T3" s="67"/>
      <c r="U3" s="69" t="s">
        <v>10</v>
      </c>
    </row>
    <row r="4" s="53" customFormat="1" ht="67" customHeight="1" spans="1:21">
      <c r="A4" s="67"/>
      <c r="B4" s="67"/>
      <c r="C4" s="67"/>
      <c r="D4" s="67"/>
      <c r="E4" s="67"/>
      <c r="F4" s="67"/>
      <c r="G4" s="68"/>
      <c r="H4" s="68"/>
      <c r="I4" s="67" t="s">
        <v>11</v>
      </c>
      <c r="J4" s="67" t="s">
        <v>12</v>
      </c>
      <c r="K4" s="67" t="s">
        <v>13</v>
      </c>
      <c r="L4" s="67" t="s">
        <v>14</v>
      </c>
      <c r="M4" s="67" t="s">
        <v>15</v>
      </c>
      <c r="N4" s="67" t="s">
        <v>16</v>
      </c>
      <c r="O4" s="67" t="s">
        <v>17</v>
      </c>
      <c r="P4" s="67" t="s">
        <v>18</v>
      </c>
      <c r="Q4" s="67" t="s">
        <v>19</v>
      </c>
      <c r="R4" s="67" t="s">
        <v>20</v>
      </c>
      <c r="S4" s="67" t="s">
        <v>21</v>
      </c>
      <c r="T4" s="67" t="s">
        <v>22</v>
      </c>
      <c r="U4" s="69"/>
    </row>
    <row r="5" s="53" customFormat="1" ht="86" customHeight="1" spans="1:21">
      <c r="A5" s="67"/>
      <c r="B5" s="70"/>
      <c r="C5" s="67"/>
      <c r="D5" s="67"/>
      <c r="E5" s="67"/>
      <c r="F5" s="67"/>
      <c r="G5" s="68"/>
      <c r="H5" s="68"/>
      <c r="I5" s="67" t="s">
        <v>23</v>
      </c>
      <c r="J5" s="67" t="s">
        <v>23</v>
      </c>
      <c r="K5" s="67" t="s">
        <v>23</v>
      </c>
      <c r="L5" s="67" t="s">
        <v>23</v>
      </c>
      <c r="M5" s="67" t="s">
        <v>23</v>
      </c>
      <c r="N5" s="67" t="s">
        <v>23</v>
      </c>
      <c r="O5" s="67" t="s">
        <v>23</v>
      </c>
      <c r="P5" s="67" t="s">
        <v>23</v>
      </c>
      <c r="Q5" s="67" t="s">
        <v>23</v>
      </c>
      <c r="R5" s="67" t="s">
        <v>23</v>
      </c>
      <c r="S5" s="67" t="s">
        <v>23</v>
      </c>
      <c r="T5" s="67" t="s">
        <v>23</v>
      </c>
      <c r="U5" s="69"/>
    </row>
    <row r="6" s="54" customFormat="1" ht="120" customHeight="1" spans="1:21">
      <c r="A6" s="71">
        <v>1</v>
      </c>
      <c r="B6" s="72" t="s">
        <v>24</v>
      </c>
      <c r="C6" s="73" t="s">
        <v>25</v>
      </c>
      <c r="D6" s="72" t="s">
        <v>26</v>
      </c>
      <c r="E6" s="74" t="s">
        <v>27</v>
      </c>
      <c r="F6" s="74" t="s">
        <v>28</v>
      </c>
      <c r="G6" s="75">
        <v>20</v>
      </c>
      <c r="H6" s="75">
        <v>10</v>
      </c>
      <c r="I6" s="74" t="s">
        <v>29</v>
      </c>
      <c r="J6" s="74" t="s">
        <v>30</v>
      </c>
      <c r="K6" s="74" t="s">
        <v>30</v>
      </c>
      <c r="L6" s="74" t="s">
        <v>29</v>
      </c>
      <c r="M6" s="74" t="s">
        <v>29</v>
      </c>
      <c r="N6" s="75" t="s">
        <v>29</v>
      </c>
      <c r="O6" s="74" t="s">
        <v>29</v>
      </c>
      <c r="P6" s="74" t="s">
        <v>30</v>
      </c>
      <c r="Q6" s="74" t="s">
        <v>30</v>
      </c>
      <c r="R6" s="74" t="s">
        <v>29</v>
      </c>
      <c r="S6" s="74" t="s">
        <v>29</v>
      </c>
      <c r="T6" s="74" t="s">
        <v>30</v>
      </c>
      <c r="U6" s="76"/>
    </row>
    <row r="7" s="54" customFormat="1" ht="120" customHeight="1" spans="1:21">
      <c r="A7" s="71">
        <v>2</v>
      </c>
      <c r="B7" s="77" t="s">
        <v>31</v>
      </c>
      <c r="C7" s="74" t="s">
        <v>32</v>
      </c>
      <c r="D7" s="77" t="s">
        <v>33</v>
      </c>
      <c r="E7" s="74" t="s">
        <v>27</v>
      </c>
      <c r="F7" s="74" t="s">
        <v>28</v>
      </c>
      <c r="G7" s="75">
        <v>20</v>
      </c>
      <c r="H7" s="75">
        <v>5</v>
      </c>
      <c r="I7" s="74" t="s">
        <v>29</v>
      </c>
      <c r="J7" s="74" t="s">
        <v>30</v>
      </c>
      <c r="K7" s="74" t="s">
        <v>30</v>
      </c>
      <c r="L7" s="74" t="s">
        <v>29</v>
      </c>
      <c r="M7" s="74" t="s">
        <v>29</v>
      </c>
      <c r="N7" s="75" t="s">
        <v>29</v>
      </c>
      <c r="O7" s="74" t="s">
        <v>29</v>
      </c>
      <c r="P7" s="74" t="s">
        <v>30</v>
      </c>
      <c r="Q7" s="74" t="s">
        <v>30</v>
      </c>
      <c r="R7" s="74" t="s">
        <v>29</v>
      </c>
      <c r="S7" s="74" t="s">
        <v>29</v>
      </c>
      <c r="T7" s="74" t="s">
        <v>30</v>
      </c>
      <c r="U7" s="76"/>
    </row>
    <row r="8" s="54" customFormat="1" ht="120" customHeight="1" spans="1:21">
      <c r="A8" s="71">
        <v>3</v>
      </c>
      <c r="B8" s="77" t="s">
        <v>34</v>
      </c>
      <c r="C8" s="74" t="s">
        <v>35</v>
      </c>
      <c r="D8" s="78" t="s">
        <v>36</v>
      </c>
      <c r="E8" s="74" t="s">
        <v>27</v>
      </c>
      <c r="F8" s="74" t="s">
        <v>28</v>
      </c>
      <c r="G8" s="75">
        <v>20</v>
      </c>
      <c r="H8" s="75">
        <v>5</v>
      </c>
      <c r="I8" s="74" t="s">
        <v>29</v>
      </c>
      <c r="J8" s="74" t="s">
        <v>30</v>
      </c>
      <c r="K8" s="74" t="s">
        <v>30</v>
      </c>
      <c r="L8" s="74" t="s">
        <v>30</v>
      </c>
      <c r="M8" s="74" t="s">
        <v>29</v>
      </c>
      <c r="N8" s="74" t="s">
        <v>29</v>
      </c>
      <c r="O8" s="74" t="s">
        <v>29</v>
      </c>
      <c r="P8" s="74" t="s">
        <v>30</v>
      </c>
      <c r="Q8" s="74" t="s">
        <v>30</v>
      </c>
      <c r="R8" s="74" t="s">
        <v>29</v>
      </c>
      <c r="S8" s="74" t="s">
        <v>30</v>
      </c>
      <c r="T8" s="74" t="s">
        <v>30</v>
      </c>
      <c r="U8" s="76"/>
    </row>
    <row r="9" s="54" customFormat="1" ht="120" customHeight="1" spans="1:21">
      <c r="A9" s="71">
        <v>4</v>
      </c>
      <c r="B9" s="77" t="s">
        <v>37</v>
      </c>
      <c r="C9" s="74" t="s">
        <v>38</v>
      </c>
      <c r="D9" s="77" t="s">
        <v>39</v>
      </c>
      <c r="E9" s="74" t="s">
        <v>27</v>
      </c>
      <c r="F9" s="74" t="s">
        <v>28</v>
      </c>
      <c r="G9" s="75">
        <v>16.8</v>
      </c>
      <c r="H9" s="75">
        <v>6</v>
      </c>
      <c r="I9" s="74" t="s">
        <v>29</v>
      </c>
      <c r="J9" s="74" t="s">
        <v>30</v>
      </c>
      <c r="K9" s="74" t="s">
        <v>30</v>
      </c>
      <c r="L9" s="74" t="s">
        <v>29</v>
      </c>
      <c r="M9" s="74" t="s">
        <v>29</v>
      </c>
      <c r="N9" s="74" t="s">
        <v>29</v>
      </c>
      <c r="O9" s="74" t="s">
        <v>30</v>
      </c>
      <c r="P9" s="74" t="s">
        <v>30</v>
      </c>
      <c r="Q9" s="74" t="s">
        <v>30</v>
      </c>
      <c r="R9" s="74" t="s">
        <v>30</v>
      </c>
      <c r="S9" s="74" t="s">
        <v>30</v>
      </c>
      <c r="T9" s="74" t="s">
        <v>29</v>
      </c>
      <c r="U9" s="76"/>
    </row>
    <row r="10" s="54" customFormat="1" ht="120" customHeight="1" spans="1:21">
      <c r="A10" s="71">
        <v>5</v>
      </c>
      <c r="B10" s="77" t="s">
        <v>40</v>
      </c>
      <c r="C10" s="74" t="s">
        <v>41</v>
      </c>
      <c r="D10" s="78" t="s">
        <v>42</v>
      </c>
      <c r="E10" s="74" t="s">
        <v>27</v>
      </c>
      <c r="F10" s="74" t="s">
        <v>28</v>
      </c>
      <c r="G10" s="75">
        <v>16.5</v>
      </c>
      <c r="H10" s="75">
        <v>6</v>
      </c>
      <c r="I10" s="74" t="s">
        <v>29</v>
      </c>
      <c r="J10" s="74" t="s">
        <v>30</v>
      </c>
      <c r="K10" s="74" t="s">
        <v>30</v>
      </c>
      <c r="L10" s="74" t="s">
        <v>29</v>
      </c>
      <c r="M10" s="74" t="s">
        <v>29</v>
      </c>
      <c r="N10" s="74" t="s">
        <v>29</v>
      </c>
      <c r="O10" s="74" t="s">
        <v>29</v>
      </c>
      <c r="P10" s="74" t="s">
        <v>30</v>
      </c>
      <c r="Q10" s="74" t="s">
        <v>30</v>
      </c>
      <c r="R10" s="74" t="s">
        <v>29</v>
      </c>
      <c r="S10" s="74" t="s">
        <v>29</v>
      </c>
      <c r="T10" s="74" t="s">
        <v>30</v>
      </c>
      <c r="U10" s="76"/>
    </row>
    <row r="11" s="54" customFormat="1" ht="120" customHeight="1" spans="1:21">
      <c r="A11" s="71">
        <v>6</v>
      </c>
      <c r="B11" s="77" t="s">
        <v>43</v>
      </c>
      <c r="C11" s="74" t="s">
        <v>44</v>
      </c>
      <c r="D11" s="77" t="s">
        <v>45</v>
      </c>
      <c r="E11" s="74" t="s">
        <v>27</v>
      </c>
      <c r="F11" s="74" t="s">
        <v>28</v>
      </c>
      <c r="G11" s="75">
        <v>12</v>
      </c>
      <c r="H11" s="75">
        <v>1</v>
      </c>
      <c r="I11" s="73" t="s">
        <v>29</v>
      </c>
      <c r="J11" s="73" t="s">
        <v>30</v>
      </c>
      <c r="K11" s="73" t="s">
        <v>30</v>
      </c>
      <c r="L11" s="73" t="s">
        <v>29</v>
      </c>
      <c r="M11" s="73" t="s">
        <v>29</v>
      </c>
      <c r="N11" s="73" t="s">
        <v>29</v>
      </c>
      <c r="O11" s="73" t="s">
        <v>29</v>
      </c>
      <c r="P11" s="73" t="s">
        <v>30</v>
      </c>
      <c r="Q11" s="73" t="s">
        <v>30</v>
      </c>
      <c r="R11" s="73" t="s">
        <v>29</v>
      </c>
      <c r="S11" s="73" t="s">
        <v>29</v>
      </c>
      <c r="T11" s="73" t="s">
        <v>30</v>
      </c>
      <c r="U11" s="76"/>
    </row>
    <row r="12" s="54" customFormat="1" ht="120" customHeight="1" spans="1:21">
      <c r="A12" s="71">
        <v>7</v>
      </c>
      <c r="B12" s="77" t="s">
        <v>46</v>
      </c>
      <c r="C12" s="74" t="s">
        <v>47</v>
      </c>
      <c r="D12" s="77" t="s">
        <v>48</v>
      </c>
      <c r="E12" s="74" t="s">
        <v>27</v>
      </c>
      <c r="F12" s="74" t="s">
        <v>28</v>
      </c>
      <c r="G12" s="75">
        <v>12</v>
      </c>
      <c r="H12" s="75">
        <v>3</v>
      </c>
      <c r="I12" s="74" t="s">
        <v>29</v>
      </c>
      <c r="J12" s="74" t="s">
        <v>30</v>
      </c>
      <c r="K12" s="74" t="s">
        <v>30</v>
      </c>
      <c r="L12" s="74" t="s">
        <v>29</v>
      </c>
      <c r="M12" s="74" t="s">
        <v>29</v>
      </c>
      <c r="N12" s="74" t="s">
        <v>29</v>
      </c>
      <c r="O12" s="74" t="s">
        <v>29</v>
      </c>
      <c r="P12" s="74" t="s">
        <v>30</v>
      </c>
      <c r="Q12" s="74" t="s">
        <v>30</v>
      </c>
      <c r="R12" s="74" t="s">
        <v>29</v>
      </c>
      <c r="S12" s="74" t="s">
        <v>29</v>
      </c>
      <c r="T12" s="74" t="s">
        <v>30</v>
      </c>
      <c r="U12" s="76"/>
    </row>
    <row r="13" s="54" customFormat="1" ht="120" customHeight="1" spans="1:21">
      <c r="A13" s="71">
        <v>8</v>
      </c>
      <c r="B13" s="77" t="s">
        <v>49</v>
      </c>
      <c r="C13" s="74" t="s">
        <v>50</v>
      </c>
      <c r="D13" s="77" t="s">
        <v>51</v>
      </c>
      <c r="E13" s="74" t="s">
        <v>27</v>
      </c>
      <c r="F13" s="74" t="s">
        <v>28</v>
      </c>
      <c r="G13" s="75">
        <v>11.05</v>
      </c>
      <c r="H13" s="75">
        <v>3</v>
      </c>
      <c r="I13" s="74" t="s">
        <v>29</v>
      </c>
      <c r="J13" s="74" t="s">
        <v>30</v>
      </c>
      <c r="K13" s="74" t="s">
        <v>30</v>
      </c>
      <c r="L13" s="74" t="s">
        <v>30</v>
      </c>
      <c r="M13" s="74" t="s">
        <v>29</v>
      </c>
      <c r="N13" s="74" t="s">
        <v>29</v>
      </c>
      <c r="O13" s="74" t="s">
        <v>29</v>
      </c>
      <c r="P13" s="74" t="s">
        <v>29</v>
      </c>
      <c r="Q13" s="74" t="s">
        <v>29</v>
      </c>
      <c r="R13" s="74" t="s">
        <v>29</v>
      </c>
      <c r="S13" s="74" t="s">
        <v>29</v>
      </c>
      <c r="T13" s="74" t="s">
        <v>30</v>
      </c>
      <c r="U13" s="76"/>
    </row>
    <row r="14" s="54" customFormat="1" ht="120" customHeight="1" spans="1:21">
      <c r="A14" s="71">
        <v>9</v>
      </c>
      <c r="B14" s="77" t="s">
        <v>52</v>
      </c>
      <c r="C14" s="74" t="s">
        <v>53</v>
      </c>
      <c r="D14" s="77" t="s">
        <v>54</v>
      </c>
      <c r="E14" s="74" t="s">
        <v>27</v>
      </c>
      <c r="F14" s="74" t="s">
        <v>28</v>
      </c>
      <c r="G14" s="75">
        <v>10.2</v>
      </c>
      <c r="H14" s="75">
        <v>2.2</v>
      </c>
      <c r="I14" s="74" t="s">
        <v>29</v>
      </c>
      <c r="J14" s="74" t="s">
        <v>30</v>
      </c>
      <c r="K14" s="74" t="s">
        <v>30</v>
      </c>
      <c r="L14" s="74" t="s">
        <v>30</v>
      </c>
      <c r="M14" s="74" t="s">
        <v>29</v>
      </c>
      <c r="N14" s="75" t="s">
        <v>29</v>
      </c>
      <c r="O14" s="74" t="s">
        <v>29</v>
      </c>
      <c r="P14" s="74" t="s">
        <v>30</v>
      </c>
      <c r="Q14" s="74" t="s">
        <v>30</v>
      </c>
      <c r="R14" s="74" t="s">
        <v>29</v>
      </c>
      <c r="S14" s="74" t="s">
        <v>29</v>
      </c>
      <c r="T14" s="74" t="s">
        <v>30</v>
      </c>
      <c r="U14" s="76"/>
    </row>
    <row r="15" s="54" customFormat="1" ht="120" customHeight="1" spans="1:21">
      <c r="A15" s="71">
        <v>10</v>
      </c>
      <c r="B15" s="77" t="s">
        <v>55</v>
      </c>
      <c r="C15" s="74" t="s">
        <v>56</v>
      </c>
      <c r="D15" s="77" t="s">
        <v>57</v>
      </c>
      <c r="E15" s="74" t="s">
        <v>27</v>
      </c>
      <c r="F15" s="74" t="s">
        <v>28</v>
      </c>
      <c r="G15" s="75">
        <v>5</v>
      </c>
      <c r="H15" s="75">
        <v>2</v>
      </c>
      <c r="I15" s="74" t="s">
        <v>29</v>
      </c>
      <c r="J15" s="74" t="s">
        <v>30</v>
      </c>
      <c r="K15" s="74" t="s">
        <v>29</v>
      </c>
      <c r="L15" s="74" t="s">
        <v>29</v>
      </c>
      <c r="M15" s="74" t="s">
        <v>29</v>
      </c>
      <c r="N15" s="74" t="s">
        <v>30</v>
      </c>
      <c r="O15" s="74" t="s">
        <v>30</v>
      </c>
      <c r="P15" s="74" t="s">
        <v>30</v>
      </c>
      <c r="Q15" s="74" t="s">
        <v>30</v>
      </c>
      <c r="R15" s="74" t="s">
        <v>30</v>
      </c>
      <c r="S15" s="74" t="s">
        <v>30</v>
      </c>
      <c r="T15" s="74" t="s">
        <v>29</v>
      </c>
      <c r="U15" s="76"/>
    </row>
    <row r="16" s="54" customFormat="1" ht="120" customHeight="1" spans="1:21">
      <c r="A16" s="71">
        <v>11</v>
      </c>
      <c r="B16" s="77" t="s">
        <v>58</v>
      </c>
      <c r="C16" s="74" t="s">
        <v>59</v>
      </c>
      <c r="D16" s="77" t="s">
        <v>60</v>
      </c>
      <c r="E16" s="74" t="s">
        <v>61</v>
      </c>
      <c r="F16" s="74" t="s">
        <v>28</v>
      </c>
      <c r="G16" s="75">
        <v>5</v>
      </c>
      <c r="H16" s="75">
        <v>2.3</v>
      </c>
      <c r="I16" s="74" t="s">
        <v>29</v>
      </c>
      <c r="J16" s="74" t="s">
        <v>30</v>
      </c>
      <c r="K16" s="74" t="s">
        <v>30</v>
      </c>
      <c r="L16" s="74" t="s">
        <v>30</v>
      </c>
      <c r="M16" s="74" t="s">
        <v>30</v>
      </c>
      <c r="N16" s="74" t="s">
        <v>30</v>
      </c>
      <c r="O16" s="74" t="s">
        <v>30</v>
      </c>
      <c r="P16" s="74" t="s">
        <v>30</v>
      </c>
      <c r="Q16" s="74" t="s">
        <v>30</v>
      </c>
      <c r="R16" s="74" t="s">
        <v>30</v>
      </c>
      <c r="S16" s="74" t="s">
        <v>30</v>
      </c>
      <c r="T16" s="74" t="s">
        <v>30</v>
      </c>
      <c r="U16" s="76"/>
    </row>
    <row r="17" s="54" customFormat="1" ht="120" customHeight="1" spans="1:21">
      <c r="A17" s="71">
        <v>12</v>
      </c>
      <c r="B17" s="74" t="s">
        <v>62</v>
      </c>
      <c r="C17" s="74" t="s">
        <v>63</v>
      </c>
      <c r="D17" s="77" t="s">
        <v>64</v>
      </c>
      <c r="E17" s="74" t="s">
        <v>27</v>
      </c>
      <c r="F17" s="74" t="s">
        <v>28</v>
      </c>
      <c r="G17" s="75">
        <v>3.8</v>
      </c>
      <c r="H17" s="75">
        <v>2</v>
      </c>
      <c r="I17" s="74" t="s">
        <v>29</v>
      </c>
      <c r="J17" s="74" t="s">
        <v>30</v>
      </c>
      <c r="K17" s="74" t="s">
        <v>30</v>
      </c>
      <c r="L17" s="74" t="s">
        <v>30</v>
      </c>
      <c r="M17" s="74" t="s">
        <v>30</v>
      </c>
      <c r="N17" s="74" t="s">
        <v>29</v>
      </c>
      <c r="O17" s="74" t="s">
        <v>29</v>
      </c>
      <c r="P17" s="74" t="s">
        <v>30</v>
      </c>
      <c r="Q17" s="74" t="s">
        <v>30</v>
      </c>
      <c r="R17" s="74" t="s">
        <v>29</v>
      </c>
      <c r="S17" s="74" t="s">
        <v>29</v>
      </c>
      <c r="T17" s="74" t="s">
        <v>30</v>
      </c>
      <c r="U17" s="76"/>
    </row>
    <row r="18" s="54" customFormat="1" ht="120" customHeight="1" spans="1:21">
      <c r="A18" s="71">
        <v>13</v>
      </c>
      <c r="B18" s="73" t="s">
        <v>65</v>
      </c>
      <c r="C18" s="74" t="s">
        <v>66</v>
      </c>
      <c r="D18" s="72" t="s">
        <v>67</v>
      </c>
      <c r="E18" s="74" t="s">
        <v>27</v>
      </c>
      <c r="F18" s="74" t="s">
        <v>28</v>
      </c>
      <c r="G18" s="75">
        <v>3</v>
      </c>
      <c r="H18" s="75">
        <v>1</v>
      </c>
      <c r="I18" s="73" t="s">
        <v>29</v>
      </c>
      <c r="J18" s="73" t="s">
        <v>30</v>
      </c>
      <c r="K18" s="73" t="s">
        <v>30</v>
      </c>
      <c r="L18" s="73" t="s">
        <v>30</v>
      </c>
      <c r="M18" s="73" t="s">
        <v>30</v>
      </c>
      <c r="N18" s="73" t="s">
        <v>30</v>
      </c>
      <c r="O18" s="73" t="s">
        <v>30</v>
      </c>
      <c r="P18" s="73" t="s">
        <v>30</v>
      </c>
      <c r="Q18" s="73" t="s">
        <v>30</v>
      </c>
      <c r="R18" s="73" t="s">
        <v>29</v>
      </c>
      <c r="S18" s="73" t="s">
        <v>30</v>
      </c>
      <c r="T18" s="73" t="s">
        <v>30</v>
      </c>
      <c r="U18" s="76"/>
    </row>
    <row r="19" s="54" customFormat="1" ht="120" customHeight="1" spans="1:21">
      <c r="A19" s="71">
        <v>14</v>
      </c>
      <c r="B19" s="77" t="s">
        <v>68</v>
      </c>
      <c r="C19" s="74" t="s">
        <v>69</v>
      </c>
      <c r="D19" s="77" t="s">
        <v>70</v>
      </c>
      <c r="E19" s="74" t="s">
        <v>27</v>
      </c>
      <c r="F19" s="74" t="s">
        <v>28</v>
      </c>
      <c r="G19" s="75">
        <v>2</v>
      </c>
      <c r="H19" s="75">
        <v>1</v>
      </c>
      <c r="I19" s="74" t="s">
        <v>29</v>
      </c>
      <c r="J19" s="74" t="s">
        <v>30</v>
      </c>
      <c r="K19" s="74" t="s">
        <v>30</v>
      </c>
      <c r="L19" s="74" t="s">
        <v>29</v>
      </c>
      <c r="M19" s="74" t="s">
        <v>30</v>
      </c>
      <c r="N19" s="74" t="s">
        <v>30</v>
      </c>
      <c r="O19" s="74" t="s">
        <v>29</v>
      </c>
      <c r="P19" s="74" t="s">
        <v>30</v>
      </c>
      <c r="Q19" s="74" t="s">
        <v>30</v>
      </c>
      <c r="R19" s="74" t="s">
        <v>29</v>
      </c>
      <c r="S19" s="73" t="s">
        <v>30</v>
      </c>
      <c r="T19" s="74" t="s">
        <v>29</v>
      </c>
      <c r="U19" s="76"/>
    </row>
    <row r="20" s="54" customFormat="1" ht="120" customHeight="1" spans="1:21">
      <c r="A20" s="71">
        <v>15</v>
      </c>
      <c r="B20" s="74" t="s">
        <v>71</v>
      </c>
      <c r="C20" s="74" t="s">
        <v>72</v>
      </c>
      <c r="D20" s="77" t="s">
        <v>73</v>
      </c>
      <c r="E20" s="74" t="s">
        <v>27</v>
      </c>
      <c r="F20" s="74" t="s">
        <v>28</v>
      </c>
      <c r="G20" s="75">
        <v>1.6</v>
      </c>
      <c r="H20" s="75">
        <v>0.6</v>
      </c>
      <c r="I20" s="74" t="s">
        <v>29</v>
      </c>
      <c r="J20" s="74" t="s">
        <v>29</v>
      </c>
      <c r="K20" s="73" t="s">
        <v>30</v>
      </c>
      <c r="L20" s="74" t="s">
        <v>29</v>
      </c>
      <c r="M20" s="74" t="s">
        <v>29</v>
      </c>
      <c r="N20" s="74" t="s">
        <v>29</v>
      </c>
      <c r="O20" s="74" t="s">
        <v>29</v>
      </c>
      <c r="P20" s="74" t="s">
        <v>30</v>
      </c>
      <c r="Q20" s="74" t="s">
        <v>30</v>
      </c>
      <c r="R20" s="74" t="s">
        <v>29</v>
      </c>
      <c r="S20" s="73" t="s">
        <v>30</v>
      </c>
      <c r="T20" s="74" t="s">
        <v>30</v>
      </c>
      <c r="U20" s="76"/>
    </row>
    <row r="21" s="54" customFormat="1" ht="120" customHeight="1" spans="1:21">
      <c r="A21" s="71">
        <v>16</v>
      </c>
      <c r="B21" s="73" t="s">
        <v>74</v>
      </c>
      <c r="C21" s="74" t="s">
        <v>75</v>
      </c>
      <c r="D21" s="72" t="s">
        <v>76</v>
      </c>
      <c r="E21" s="74" t="s">
        <v>27</v>
      </c>
      <c r="F21" s="74" t="s">
        <v>28</v>
      </c>
      <c r="G21" s="75">
        <v>1.6</v>
      </c>
      <c r="H21" s="75">
        <v>0.7</v>
      </c>
      <c r="I21" s="73" t="s">
        <v>29</v>
      </c>
      <c r="J21" s="73" t="s">
        <v>30</v>
      </c>
      <c r="K21" s="73" t="s">
        <v>30</v>
      </c>
      <c r="L21" s="73" t="s">
        <v>30</v>
      </c>
      <c r="M21" s="73" t="s">
        <v>30</v>
      </c>
      <c r="N21" s="73" t="s">
        <v>30</v>
      </c>
      <c r="O21" s="73" t="s">
        <v>30</v>
      </c>
      <c r="P21" s="73" t="s">
        <v>30</v>
      </c>
      <c r="Q21" s="73" t="s">
        <v>30</v>
      </c>
      <c r="R21" s="74" t="s">
        <v>29</v>
      </c>
      <c r="S21" s="73" t="s">
        <v>30</v>
      </c>
      <c r="T21" s="73" t="s">
        <v>30</v>
      </c>
      <c r="U21" s="76"/>
    </row>
    <row r="22" s="54" customFormat="1" ht="120" customHeight="1" spans="1:21">
      <c r="A22" s="71">
        <v>17</v>
      </c>
      <c r="B22" s="77" t="s">
        <v>77</v>
      </c>
      <c r="C22" s="74" t="s">
        <v>78</v>
      </c>
      <c r="D22" s="77" t="s">
        <v>79</v>
      </c>
      <c r="E22" s="74" t="s">
        <v>27</v>
      </c>
      <c r="F22" s="74" t="s">
        <v>28</v>
      </c>
      <c r="G22" s="75">
        <v>1.3</v>
      </c>
      <c r="H22" s="75">
        <v>0.8</v>
      </c>
      <c r="I22" s="74" t="s">
        <v>29</v>
      </c>
      <c r="J22" s="74" t="s">
        <v>30</v>
      </c>
      <c r="K22" s="74" t="s">
        <v>30</v>
      </c>
      <c r="L22" s="74" t="s">
        <v>30</v>
      </c>
      <c r="M22" s="74" t="s">
        <v>30</v>
      </c>
      <c r="N22" s="74" t="s">
        <v>30</v>
      </c>
      <c r="O22" s="74" t="s">
        <v>30</v>
      </c>
      <c r="P22" s="74" t="s">
        <v>30</v>
      </c>
      <c r="Q22" s="74" t="s">
        <v>30</v>
      </c>
      <c r="R22" s="74" t="s">
        <v>29</v>
      </c>
      <c r="S22" s="74" t="s">
        <v>30</v>
      </c>
      <c r="T22" s="74" t="s">
        <v>30</v>
      </c>
      <c r="U22" s="76"/>
    </row>
    <row r="23" s="54" customFormat="1" ht="120" customHeight="1" spans="1:21">
      <c r="A23" s="71">
        <v>18</v>
      </c>
      <c r="B23" s="77" t="s">
        <v>80</v>
      </c>
      <c r="C23" s="74" t="s">
        <v>81</v>
      </c>
      <c r="D23" s="77" t="s">
        <v>82</v>
      </c>
      <c r="E23" s="74" t="s">
        <v>27</v>
      </c>
      <c r="F23" s="74" t="s">
        <v>28</v>
      </c>
      <c r="G23" s="75">
        <v>1.2</v>
      </c>
      <c r="H23" s="75">
        <v>1.2</v>
      </c>
      <c r="I23" s="74" t="s">
        <v>29</v>
      </c>
      <c r="J23" s="74" t="s">
        <v>30</v>
      </c>
      <c r="K23" s="74" t="s">
        <v>30</v>
      </c>
      <c r="L23" s="74" t="s">
        <v>30</v>
      </c>
      <c r="M23" s="74" t="s">
        <v>30</v>
      </c>
      <c r="N23" s="75" t="s">
        <v>30</v>
      </c>
      <c r="O23" s="74" t="s">
        <v>30</v>
      </c>
      <c r="P23" s="74" t="s">
        <v>30</v>
      </c>
      <c r="Q23" s="74" t="s">
        <v>30</v>
      </c>
      <c r="R23" s="74" t="s">
        <v>30</v>
      </c>
      <c r="S23" s="74" t="s">
        <v>30</v>
      </c>
      <c r="T23" s="74" t="s">
        <v>30</v>
      </c>
      <c r="U23" s="76"/>
    </row>
    <row r="24" s="54" customFormat="1" ht="120" customHeight="1" spans="1:21">
      <c r="A24" s="71">
        <v>19</v>
      </c>
      <c r="B24" s="77" t="s">
        <v>83</v>
      </c>
      <c r="C24" s="74" t="s">
        <v>84</v>
      </c>
      <c r="D24" s="77" t="s">
        <v>85</v>
      </c>
      <c r="E24" s="74" t="s">
        <v>27</v>
      </c>
      <c r="F24" s="74" t="s">
        <v>28</v>
      </c>
      <c r="G24" s="75">
        <v>1.37</v>
      </c>
      <c r="H24" s="75">
        <v>1.37</v>
      </c>
      <c r="I24" s="74" t="s">
        <v>29</v>
      </c>
      <c r="J24" s="74" t="s">
        <v>30</v>
      </c>
      <c r="K24" s="74" t="s">
        <v>30</v>
      </c>
      <c r="L24" s="74" t="s">
        <v>30</v>
      </c>
      <c r="M24" s="74" t="s">
        <v>30</v>
      </c>
      <c r="N24" s="74" t="s">
        <v>30</v>
      </c>
      <c r="O24" s="74" t="s">
        <v>30</v>
      </c>
      <c r="P24" s="74" t="s">
        <v>30</v>
      </c>
      <c r="Q24" s="74" t="s">
        <v>30</v>
      </c>
      <c r="R24" s="74" t="s">
        <v>30</v>
      </c>
      <c r="S24" s="74" t="s">
        <v>30</v>
      </c>
      <c r="T24" s="74" t="s">
        <v>30</v>
      </c>
      <c r="U24" s="76"/>
    </row>
    <row r="25" s="54" customFormat="1" ht="120" customHeight="1" spans="1:21">
      <c r="A25" s="71">
        <v>20</v>
      </c>
      <c r="B25" s="77" t="s">
        <v>86</v>
      </c>
      <c r="C25" s="74" t="s">
        <v>87</v>
      </c>
      <c r="D25" s="77" t="s">
        <v>88</v>
      </c>
      <c r="E25" s="74" t="s">
        <v>27</v>
      </c>
      <c r="F25" s="74" t="s">
        <v>28</v>
      </c>
      <c r="G25" s="75">
        <v>1</v>
      </c>
      <c r="H25" s="75">
        <v>1</v>
      </c>
      <c r="I25" s="74" t="s">
        <v>29</v>
      </c>
      <c r="J25" s="74" t="s">
        <v>30</v>
      </c>
      <c r="K25" s="74" t="s">
        <v>30</v>
      </c>
      <c r="L25" s="74" t="s">
        <v>29</v>
      </c>
      <c r="M25" s="74" t="s">
        <v>29</v>
      </c>
      <c r="N25" s="74" t="s">
        <v>29</v>
      </c>
      <c r="O25" s="74" t="s">
        <v>89</v>
      </c>
      <c r="P25" s="74" t="s">
        <v>30</v>
      </c>
      <c r="Q25" s="74" t="s">
        <v>30</v>
      </c>
      <c r="R25" s="74" t="s">
        <v>29</v>
      </c>
      <c r="S25" s="74" t="s">
        <v>30</v>
      </c>
      <c r="T25" s="74" t="s">
        <v>30</v>
      </c>
      <c r="U25" s="76"/>
    </row>
    <row r="26" s="54" customFormat="1" ht="120" customHeight="1" spans="1:21">
      <c r="A26" s="71">
        <v>21</v>
      </c>
      <c r="B26" s="77" t="s">
        <v>90</v>
      </c>
      <c r="C26" s="74" t="s">
        <v>91</v>
      </c>
      <c r="D26" s="77" t="s">
        <v>92</v>
      </c>
      <c r="E26" s="74" t="s">
        <v>27</v>
      </c>
      <c r="F26" s="74" t="s">
        <v>93</v>
      </c>
      <c r="G26" s="75">
        <v>40</v>
      </c>
      <c r="H26" s="75">
        <v>15</v>
      </c>
      <c r="I26" s="74" t="s">
        <v>89</v>
      </c>
      <c r="J26" s="74" t="s">
        <v>30</v>
      </c>
      <c r="K26" s="74" t="s">
        <v>30</v>
      </c>
      <c r="L26" s="74" t="s">
        <v>89</v>
      </c>
      <c r="M26" s="74" t="s">
        <v>89</v>
      </c>
      <c r="N26" s="74" t="s">
        <v>29</v>
      </c>
      <c r="O26" s="74" t="s">
        <v>89</v>
      </c>
      <c r="P26" s="74" t="s">
        <v>30</v>
      </c>
      <c r="Q26" s="74" t="s">
        <v>30</v>
      </c>
      <c r="R26" s="74" t="s">
        <v>30</v>
      </c>
      <c r="S26" s="74" t="s">
        <v>30</v>
      </c>
      <c r="T26" s="74" t="s">
        <v>89</v>
      </c>
      <c r="U26" s="76"/>
    </row>
    <row r="27" s="54" customFormat="1" ht="120" customHeight="1" spans="1:21">
      <c r="A27" s="71">
        <v>22</v>
      </c>
      <c r="B27" s="77" t="s">
        <v>94</v>
      </c>
      <c r="C27" s="79" t="s">
        <v>95</v>
      </c>
      <c r="D27" s="77" t="s">
        <v>96</v>
      </c>
      <c r="E27" s="74" t="s">
        <v>27</v>
      </c>
      <c r="F27" s="74" t="s">
        <v>93</v>
      </c>
      <c r="G27" s="75">
        <v>25</v>
      </c>
      <c r="H27" s="75">
        <v>15</v>
      </c>
      <c r="I27" s="74" t="s">
        <v>89</v>
      </c>
      <c r="J27" s="74" t="s">
        <v>30</v>
      </c>
      <c r="K27" s="74" t="s">
        <v>30</v>
      </c>
      <c r="L27" s="74" t="s">
        <v>89</v>
      </c>
      <c r="M27" s="74" t="s">
        <v>89</v>
      </c>
      <c r="N27" s="74" t="s">
        <v>29</v>
      </c>
      <c r="O27" s="74" t="s">
        <v>89</v>
      </c>
      <c r="P27" s="74" t="s">
        <v>29</v>
      </c>
      <c r="Q27" s="74" t="s">
        <v>29</v>
      </c>
      <c r="R27" s="74" t="s">
        <v>89</v>
      </c>
      <c r="S27" s="74" t="s">
        <v>89</v>
      </c>
      <c r="T27" s="74" t="s">
        <v>30</v>
      </c>
      <c r="U27" s="76"/>
    </row>
    <row r="28" s="54" customFormat="1" ht="120" customHeight="1" spans="1:21">
      <c r="A28" s="71">
        <v>23</v>
      </c>
      <c r="B28" s="77" t="s">
        <v>97</v>
      </c>
      <c r="C28" s="74" t="s">
        <v>98</v>
      </c>
      <c r="D28" s="77" t="s">
        <v>99</v>
      </c>
      <c r="E28" s="74" t="s">
        <v>27</v>
      </c>
      <c r="F28" s="74" t="s">
        <v>93</v>
      </c>
      <c r="G28" s="75">
        <v>20</v>
      </c>
      <c r="H28" s="75">
        <v>7</v>
      </c>
      <c r="I28" s="74" t="s">
        <v>29</v>
      </c>
      <c r="J28" s="74" t="s">
        <v>30</v>
      </c>
      <c r="K28" s="74" t="s">
        <v>30</v>
      </c>
      <c r="L28" s="74" t="s">
        <v>29</v>
      </c>
      <c r="M28" s="74" t="s">
        <v>89</v>
      </c>
      <c r="N28" s="74" t="s">
        <v>29</v>
      </c>
      <c r="O28" s="74" t="s">
        <v>89</v>
      </c>
      <c r="P28" s="74" t="s">
        <v>29</v>
      </c>
      <c r="Q28" s="74" t="s">
        <v>29</v>
      </c>
      <c r="R28" s="74" t="s">
        <v>30</v>
      </c>
      <c r="S28" s="74" t="s">
        <v>89</v>
      </c>
      <c r="T28" s="74" t="s">
        <v>30</v>
      </c>
      <c r="U28" s="76"/>
    </row>
    <row r="29" s="54" customFormat="1" ht="120" customHeight="1" spans="1:21">
      <c r="A29" s="71">
        <v>24</v>
      </c>
      <c r="B29" s="77" t="s">
        <v>100</v>
      </c>
      <c r="C29" s="74" t="s">
        <v>25</v>
      </c>
      <c r="D29" s="78" t="s">
        <v>101</v>
      </c>
      <c r="E29" s="74" t="s">
        <v>27</v>
      </c>
      <c r="F29" s="74" t="s">
        <v>93</v>
      </c>
      <c r="G29" s="75">
        <v>15</v>
      </c>
      <c r="H29" s="75">
        <v>15</v>
      </c>
      <c r="I29" s="80" t="s">
        <v>89</v>
      </c>
      <c r="J29" s="74" t="s">
        <v>30</v>
      </c>
      <c r="K29" s="74" t="s">
        <v>30</v>
      </c>
      <c r="L29" s="74" t="s">
        <v>29</v>
      </c>
      <c r="M29" s="74" t="s">
        <v>29</v>
      </c>
      <c r="N29" s="75" t="s">
        <v>29</v>
      </c>
      <c r="O29" s="74" t="s">
        <v>29</v>
      </c>
      <c r="P29" s="74" t="s">
        <v>30</v>
      </c>
      <c r="Q29" s="74" t="s">
        <v>30</v>
      </c>
      <c r="R29" s="74" t="s">
        <v>30</v>
      </c>
      <c r="S29" s="74" t="s">
        <v>30</v>
      </c>
      <c r="T29" s="74" t="s">
        <v>30</v>
      </c>
      <c r="U29" s="76"/>
    </row>
    <row r="30" s="54" customFormat="1" ht="120" customHeight="1" spans="1:21">
      <c r="A30" s="71">
        <v>25</v>
      </c>
      <c r="B30" s="77" t="s">
        <v>102</v>
      </c>
      <c r="C30" s="79" t="s">
        <v>103</v>
      </c>
      <c r="D30" s="77" t="s">
        <v>104</v>
      </c>
      <c r="E30" s="74" t="s">
        <v>27</v>
      </c>
      <c r="F30" s="74" t="s">
        <v>93</v>
      </c>
      <c r="G30" s="75">
        <v>10</v>
      </c>
      <c r="H30" s="75">
        <v>2.8</v>
      </c>
      <c r="I30" s="74" t="s">
        <v>29</v>
      </c>
      <c r="J30" s="74" t="s">
        <v>30</v>
      </c>
      <c r="K30" s="74" t="s">
        <v>30</v>
      </c>
      <c r="L30" s="74" t="s">
        <v>29</v>
      </c>
      <c r="M30" s="74" t="s">
        <v>29</v>
      </c>
      <c r="N30" s="74" t="s">
        <v>29</v>
      </c>
      <c r="O30" s="74" t="s">
        <v>29</v>
      </c>
      <c r="P30" s="74" t="s">
        <v>30</v>
      </c>
      <c r="Q30" s="74" t="s">
        <v>30</v>
      </c>
      <c r="R30" s="74" t="s">
        <v>30</v>
      </c>
      <c r="S30" s="74" t="s">
        <v>30</v>
      </c>
      <c r="T30" s="74" t="s">
        <v>30</v>
      </c>
      <c r="U30" s="76"/>
    </row>
    <row r="31" s="54" customFormat="1" ht="120" customHeight="1" spans="1:21">
      <c r="A31" s="71">
        <v>26</v>
      </c>
      <c r="B31" s="77" t="s">
        <v>105</v>
      </c>
      <c r="C31" s="79" t="s">
        <v>106</v>
      </c>
      <c r="D31" s="77" t="s">
        <v>107</v>
      </c>
      <c r="E31" s="74" t="s">
        <v>27</v>
      </c>
      <c r="F31" s="74" t="s">
        <v>93</v>
      </c>
      <c r="G31" s="75">
        <v>10</v>
      </c>
      <c r="H31" s="75">
        <v>2</v>
      </c>
      <c r="I31" s="74" t="s">
        <v>89</v>
      </c>
      <c r="J31" s="74" t="s">
        <v>30</v>
      </c>
      <c r="K31" s="74" t="s">
        <v>30</v>
      </c>
      <c r="L31" s="74" t="s">
        <v>30</v>
      </c>
      <c r="M31" s="74" t="s">
        <v>30</v>
      </c>
      <c r="N31" s="74" t="s">
        <v>30</v>
      </c>
      <c r="O31" s="74" t="s">
        <v>30</v>
      </c>
      <c r="P31" s="74" t="s">
        <v>30</v>
      </c>
      <c r="Q31" s="74" t="s">
        <v>30</v>
      </c>
      <c r="R31" s="74" t="s">
        <v>89</v>
      </c>
      <c r="S31" s="74" t="s">
        <v>30</v>
      </c>
      <c r="T31" s="74" t="s">
        <v>30</v>
      </c>
      <c r="U31" s="76"/>
    </row>
    <row r="32" s="54" customFormat="1" ht="120" customHeight="1" spans="1:21">
      <c r="A32" s="71">
        <v>27</v>
      </c>
      <c r="B32" s="77" t="s">
        <v>108</v>
      </c>
      <c r="C32" s="74" t="s">
        <v>109</v>
      </c>
      <c r="D32" s="77" t="s">
        <v>110</v>
      </c>
      <c r="E32" s="74" t="s">
        <v>27</v>
      </c>
      <c r="F32" s="74" t="s">
        <v>93</v>
      </c>
      <c r="G32" s="75">
        <v>10</v>
      </c>
      <c r="H32" s="75">
        <v>6.5</v>
      </c>
      <c r="I32" s="74" t="s">
        <v>29</v>
      </c>
      <c r="J32" s="74" t="s">
        <v>30</v>
      </c>
      <c r="K32" s="74" t="s">
        <v>30</v>
      </c>
      <c r="L32" s="74" t="s">
        <v>30</v>
      </c>
      <c r="M32" s="74" t="s">
        <v>30</v>
      </c>
      <c r="N32" s="74" t="s">
        <v>30</v>
      </c>
      <c r="O32" s="74" t="s">
        <v>30</v>
      </c>
      <c r="P32" s="74" t="s">
        <v>30</v>
      </c>
      <c r="Q32" s="74" t="s">
        <v>30</v>
      </c>
      <c r="R32" s="74" t="s">
        <v>30</v>
      </c>
      <c r="S32" s="74" t="s">
        <v>30</v>
      </c>
      <c r="T32" s="74" t="s">
        <v>30</v>
      </c>
      <c r="U32" s="76"/>
    </row>
    <row r="33" s="54" customFormat="1" ht="120" customHeight="1" spans="1:21">
      <c r="A33" s="71">
        <v>28</v>
      </c>
      <c r="B33" s="77" t="s">
        <v>111</v>
      </c>
      <c r="C33" s="74" t="s">
        <v>112</v>
      </c>
      <c r="D33" s="77" t="s">
        <v>113</v>
      </c>
      <c r="E33" s="74" t="s">
        <v>27</v>
      </c>
      <c r="F33" s="74" t="s">
        <v>93</v>
      </c>
      <c r="G33" s="75">
        <v>8.5</v>
      </c>
      <c r="H33" s="75">
        <v>6</v>
      </c>
      <c r="I33" s="74" t="s">
        <v>29</v>
      </c>
      <c r="J33" s="74" t="s">
        <v>30</v>
      </c>
      <c r="K33" s="74" t="s">
        <v>29</v>
      </c>
      <c r="L33" s="74" t="s">
        <v>29</v>
      </c>
      <c r="M33" s="74" t="s">
        <v>29</v>
      </c>
      <c r="N33" s="74" t="s">
        <v>30</v>
      </c>
      <c r="O33" s="74" t="s">
        <v>89</v>
      </c>
      <c r="P33" s="74" t="s">
        <v>30</v>
      </c>
      <c r="Q33" s="74" t="s">
        <v>30</v>
      </c>
      <c r="R33" s="74" t="s">
        <v>30</v>
      </c>
      <c r="S33" s="74" t="s">
        <v>30</v>
      </c>
      <c r="T33" s="74" t="s">
        <v>30</v>
      </c>
      <c r="U33" s="76"/>
    </row>
    <row r="34" s="54" customFormat="1" ht="120" customHeight="1" spans="1:21">
      <c r="A34" s="71">
        <v>29</v>
      </c>
      <c r="B34" s="77" t="s">
        <v>114</v>
      </c>
      <c r="C34" s="79" t="s">
        <v>115</v>
      </c>
      <c r="D34" s="77" t="s">
        <v>116</v>
      </c>
      <c r="E34" s="74" t="s">
        <v>27</v>
      </c>
      <c r="F34" s="74" t="s">
        <v>93</v>
      </c>
      <c r="G34" s="75">
        <v>5</v>
      </c>
      <c r="H34" s="75">
        <v>5</v>
      </c>
      <c r="I34" s="74" t="s">
        <v>89</v>
      </c>
      <c r="J34" s="74" t="s">
        <v>30</v>
      </c>
      <c r="K34" s="74" t="s">
        <v>30</v>
      </c>
      <c r="L34" s="74" t="s">
        <v>89</v>
      </c>
      <c r="M34" s="74" t="s">
        <v>89</v>
      </c>
      <c r="N34" s="74" t="s">
        <v>89</v>
      </c>
      <c r="O34" s="74" t="s">
        <v>89</v>
      </c>
      <c r="P34" s="74" t="s">
        <v>30</v>
      </c>
      <c r="Q34" s="74" t="s">
        <v>30</v>
      </c>
      <c r="R34" s="74" t="s">
        <v>89</v>
      </c>
      <c r="S34" s="74" t="s">
        <v>89</v>
      </c>
      <c r="T34" s="74" t="s">
        <v>30</v>
      </c>
      <c r="U34" s="76"/>
    </row>
    <row r="35" s="54" customFormat="1" ht="120" customHeight="1" spans="1:21">
      <c r="A35" s="71">
        <v>30</v>
      </c>
      <c r="B35" s="77" t="s">
        <v>117</v>
      </c>
      <c r="C35" s="74" t="s">
        <v>118</v>
      </c>
      <c r="D35" s="77" t="s">
        <v>119</v>
      </c>
      <c r="E35" s="74" t="s">
        <v>27</v>
      </c>
      <c r="F35" s="74" t="s">
        <v>93</v>
      </c>
      <c r="G35" s="75">
        <v>5</v>
      </c>
      <c r="H35" s="75">
        <v>3</v>
      </c>
      <c r="I35" s="74" t="s">
        <v>89</v>
      </c>
      <c r="J35" s="74" t="s">
        <v>30</v>
      </c>
      <c r="K35" s="74" t="s">
        <v>30</v>
      </c>
      <c r="L35" s="74" t="s">
        <v>30</v>
      </c>
      <c r="M35" s="74" t="s">
        <v>30</v>
      </c>
      <c r="N35" s="74" t="s">
        <v>89</v>
      </c>
      <c r="O35" s="74" t="s">
        <v>89</v>
      </c>
      <c r="P35" s="74" t="s">
        <v>30</v>
      </c>
      <c r="Q35" s="74" t="s">
        <v>30</v>
      </c>
      <c r="R35" s="74" t="s">
        <v>30</v>
      </c>
      <c r="S35" s="74" t="s">
        <v>30</v>
      </c>
      <c r="T35" s="74" t="s">
        <v>30</v>
      </c>
      <c r="U35" s="76"/>
    </row>
    <row r="36" s="54" customFormat="1" ht="120" customHeight="1" spans="1:21">
      <c r="A36" s="71">
        <v>31</v>
      </c>
      <c r="B36" s="77" t="s">
        <v>120</v>
      </c>
      <c r="C36" s="73" t="s">
        <v>95</v>
      </c>
      <c r="D36" s="77" t="s">
        <v>121</v>
      </c>
      <c r="E36" s="74" t="s">
        <v>27</v>
      </c>
      <c r="F36" s="74" t="s">
        <v>93</v>
      </c>
      <c r="G36" s="75">
        <v>5</v>
      </c>
      <c r="H36" s="75">
        <v>2</v>
      </c>
      <c r="I36" s="74" t="s">
        <v>89</v>
      </c>
      <c r="J36" s="74" t="s">
        <v>30</v>
      </c>
      <c r="K36" s="74" t="s">
        <v>30</v>
      </c>
      <c r="L36" s="74" t="s">
        <v>30</v>
      </c>
      <c r="M36" s="74" t="s">
        <v>30</v>
      </c>
      <c r="N36" s="74" t="s">
        <v>30</v>
      </c>
      <c r="O36" s="74" t="s">
        <v>30</v>
      </c>
      <c r="P36" s="74" t="s">
        <v>30</v>
      </c>
      <c r="Q36" s="74" t="s">
        <v>30</v>
      </c>
      <c r="R36" s="74" t="s">
        <v>30</v>
      </c>
      <c r="S36" s="74" t="s">
        <v>30</v>
      </c>
      <c r="T36" s="74" t="s">
        <v>30</v>
      </c>
      <c r="U36" s="76"/>
    </row>
    <row r="37" s="54" customFormat="1" ht="120" customHeight="1" spans="1:21">
      <c r="A37" s="71">
        <v>32</v>
      </c>
      <c r="B37" s="77" t="s">
        <v>122</v>
      </c>
      <c r="C37" s="73" t="s">
        <v>123</v>
      </c>
      <c r="D37" s="77" t="s">
        <v>124</v>
      </c>
      <c r="E37" s="74" t="s">
        <v>27</v>
      </c>
      <c r="F37" s="74" t="s">
        <v>93</v>
      </c>
      <c r="G37" s="75">
        <v>15</v>
      </c>
      <c r="H37" s="75">
        <v>5</v>
      </c>
      <c r="I37" s="74" t="s">
        <v>89</v>
      </c>
      <c r="J37" s="74" t="s">
        <v>30</v>
      </c>
      <c r="K37" s="74" t="s">
        <v>30</v>
      </c>
      <c r="L37" s="74" t="s">
        <v>89</v>
      </c>
      <c r="M37" s="74" t="s">
        <v>89</v>
      </c>
      <c r="N37" s="74" t="s">
        <v>30</v>
      </c>
      <c r="O37" s="74" t="s">
        <v>89</v>
      </c>
      <c r="P37" s="74" t="s">
        <v>30</v>
      </c>
      <c r="Q37" s="74" t="s">
        <v>30</v>
      </c>
      <c r="R37" s="74" t="s">
        <v>89</v>
      </c>
      <c r="S37" s="74" t="s">
        <v>89</v>
      </c>
      <c r="T37" s="74" t="s">
        <v>30</v>
      </c>
      <c r="U37" s="76"/>
    </row>
    <row r="38" s="54" customFormat="1" ht="120" customHeight="1" spans="1:21">
      <c r="A38" s="71">
        <v>33</v>
      </c>
      <c r="B38" s="77" t="s">
        <v>125</v>
      </c>
      <c r="C38" s="73" t="s">
        <v>126</v>
      </c>
      <c r="D38" s="77" t="s">
        <v>127</v>
      </c>
      <c r="E38" s="74" t="s">
        <v>27</v>
      </c>
      <c r="F38" s="74" t="s">
        <v>93</v>
      </c>
      <c r="G38" s="75">
        <v>4</v>
      </c>
      <c r="H38" s="75">
        <v>2</v>
      </c>
      <c r="I38" s="74" t="s">
        <v>29</v>
      </c>
      <c r="J38" s="74" t="s">
        <v>30</v>
      </c>
      <c r="K38" s="74" t="s">
        <v>30</v>
      </c>
      <c r="L38" s="74" t="s">
        <v>30</v>
      </c>
      <c r="M38" s="74" t="s">
        <v>30</v>
      </c>
      <c r="N38" s="74" t="s">
        <v>30</v>
      </c>
      <c r="O38" s="74" t="s">
        <v>30</v>
      </c>
      <c r="P38" s="74" t="s">
        <v>30</v>
      </c>
      <c r="Q38" s="74" t="s">
        <v>30</v>
      </c>
      <c r="R38" s="74" t="s">
        <v>29</v>
      </c>
      <c r="S38" s="74" t="s">
        <v>30</v>
      </c>
      <c r="T38" s="74" t="s">
        <v>30</v>
      </c>
      <c r="U38" s="76"/>
    </row>
    <row r="39" s="54" customFormat="1" ht="120" customHeight="1" spans="1:21">
      <c r="A39" s="71">
        <v>34</v>
      </c>
      <c r="B39" s="77" t="s">
        <v>128</v>
      </c>
      <c r="C39" s="79" t="s">
        <v>129</v>
      </c>
      <c r="D39" s="77" t="s">
        <v>130</v>
      </c>
      <c r="E39" s="74" t="s">
        <v>27</v>
      </c>
      <c r="F39" s="74" t="s">
        <v>93</v>
      </c>
      <c r="G39" s="75">
        <v>1</v>
      </c>
      <c r="H39" s="75">
        <v>1</v>
      </c>
      <c r="I39" s="74" t="s">
        <v>89</v>
      </c>
      <c r="J39" s="74" t="s">
        <v>30</v>
      </c>
      <c r="K39" s="74" t="s">
        <v>30</v>
      </c>
      <c r="L39" s="74" t="s">
        <v>89</v>
      </c>
      <c r="M39" s="74" t="s">
        <v>89</v>
      </c>
      <c r="N39" s="74" t="s">
        <v>30</v>
      </c>
      <c r="O39" s="74" t="s">
        <v>89</v>
      </c>
      <c r="P39" s="74" t="s">
        <v>30</v>
      </c>
      <c r="Q39" s="74" t="s">
        <v>30</v>
      </c>
      <c r="R39" s="74" t="s">
        <v>30</v>
      </c>
      <c r="S39" s="74" t="s">
        <v>89</v>
      </c>
      <c r="T39" s="74" t="s">
        <v>30</v>
      </c>
      <c r="U39" s="76"/>
    </row>
    <row r="40" s="54" customFormat="1" ht="120" customHeight="1" spans="1:21">
      <c r="A40" s="71">
        <v>35</v>
      </c>
      <c r="B40" s="77" t="s">
        <v>131</v>
      </c>
      <c r="C40" s="79" t="s">
        <v>132</v>
      </c>
      <c r="D40" s="77" t="s">
        <v>133</v>
      </c>
      <c r="E40" s="74" t="s">
        <v>27</v>
      </c>
      <c r="F40" s="74" t="s">
        <v>93</v>
      </c>
      <c r="G40" s="75">
        <v>4</v>
      </c>
      <c r="H40" s="75">
        <v>1</v>
      </c>
      <c r="I40" s="74" t="s">
        <v>89</v>
      </c>
      <c r="J40" s="74" t="s">
        <v>30</v>
      </c>
      <c r="K40" s="74" t="s">
        <v>30</v>
      </c>
      <c r="L40" s="74" t="s">
        <v>29</v>
      </c>
      <c r="M40" s="74" t="s">
        <v>29</v>
      </c>
      <c r="N40" s="74" t="s">
        <v>29</v>
      </c>
      <c r="O40" s="74" t="s">
        <v>89</v>
      </c>
      <c r="P40" s="74" t="s">
        <v>30</v>
      </c>
      <c r="Q40" s="74" t="s">
        <v>30</v>
      </c>
      <c r="R40" s="74" t="s">
        <v>29</v>
      </c>
      <c r="S40" s="74" t="s">
        <v>89</v>
      </c>
      <c r="T40" s="74" t="s">
        <v>30</v>
      </c>
      <c r="U40" s="76"/>
    </row>
    <row r="41" s="54" customFormat="1" ht="120" customHeight="1" spans="1:21">
      <c r="A41" s="71">
        <v>36</v>
      </c>
      <c r="B41" s="77" t="s">
        <v>134</v>
      </c>
      <c r="C41" s="80" t="s">
        <v>135</v>
      </c>
      <c r="D41" s="77" t="s">
        <v>136</v>
      </c>
      <c r="E41" s="74" t="s">
        <v>27</v>
      </c>
      <c r="F41" s="74" t="s">
        <v>93</v>
      </c>
      <c r="G41" s="75">
        <v>3.6</v>
      </c>
      <c r="H41" s="75">
        <v>3</v>
      </c>
      <c r="I41" s="74" t="s">
        <v>29</v>
      </c>
      <c r="J41" s="74" t="s">
        <v>30</v>
      </c>
      <c r="K41" s="74" t="s">
        <v>30</v>
      </c>
      <c r="L41" s="74" t="s">
        <v>30</v>
      </c>
      <c r="M41" s="74" t="s">
        <v>30</v>
      </c>
      <c r="N41" s="74" t="s">
        <v>30</v>
      </c>
      <c r="O41" s="74" t="s">
        <v>89</v>
      </c>
      <c r="P41" s="74" t="s">
        <v>30</v>
      </c>
      <c r="Q41" s="74" t="s">
        <v>30</v>
      </c>
      <c r="R41" s="74" t="s">
        <v>30</v>
      </c>
      <c r="S41" s="74" t="s">
        <v>30</v>
      </c>
      <c r="T41" s="74" t="s">
        <v>30</v>
      </c>
      <c r="U41" s="76"/>
    </row>
    <row r="42" s="54" customFormat="1" ht="120" customHeight="1" spans="1:21">
      <c r="A42" s="71">
        <v>37</v>
      </c>
      <c r="B42" s="77" t="s">
        <v>137</v>
      </c>
      <c r="C42" s="74" t="s">
        <v>138</v>
      </c>
      <c r="D42" s="77" t="s">
        <v>139</v>
      </c>
      <c r="E42" s="74" t="s">
        <v>27</v>
      </c>
      <c r="F42" s="74" t="s">
        <v>93</v>
      </c>
      <c r="G42" s="75">
        <v>3</v>
      </c>
      <c r="H42" s="75">
        <v>3</v>
      </c>
      <c r="I42" s="74" t="s">
        <v>89</v>
      </c>
      <c r="J42" s="74" t="s">
        <v>30</v>
      </c>
      <c r="K42" s="74" t="s">
        <v>30</v>
      </c>
      <c r="L42" s="74" t="s">
        <v>89</v>
      </c>
      <c r="M42" s="74" t="s">
        <v>89</v>
      </c>
      <c r="N42" s="74" t="s">
        <v>29</v>
      </c>
      <c r="O42" s="74" t="s">
        <v>89</v>
      </c>
      <c r="P42" s="74" t="s">
        <v>29</v>
      </c>
      <c r="Q42" s="74" t="s">
        <v>29</v>
      </c>
      <c r="R42" s="74" t="s">
        <v>89</v>
      </c>
      <c r="S42" s="74" t="s">
        <v>89</v>
      </c>
      <c r="T42" s="74" t="s">
        <v>30</v>
      </c>
      <c r="U42" s="76"/>
    </row>
    <row r="43" s="54" customFormat="1" ht="120" customHeight="1" spans="1:21">
      <c r="A43" s="71">
        <v>38</v>
      </c>
      <c r="B43" s="77" t="s">
        <v>140</v>
      </c>
      <c r="C43" s="79" t="s">
        <v>141</v>
      </c>
      <c r="D43" s="77" t="s">
        <v>142</v>
      </c>
      <c r="E43" s="74" t="s">
        <v>27</v>
      </c>
      <c r="F43" s="74" t="s">
        <v>93</v>
      </c>
      <c r="G43" s="75">
        <v>3</v>
      </c>
      <c r="H43" s="75">
        <v>2</v>
      </c>
      <c r="I43" s="74" t="s">
        <v>89</v>
      </c>
      <c r="J43" s="74" t="s">
        <v>30</v>
      </c>
      <c r="K43" s="74" t="s">
        <v>30</v>
      </c>
      <c r="L43" s="74" t="s">
        <v>30</v>
      </c>
      <c r="M43" s="74" t="s">
        <v>30</v>
      </c>
      <c r="N43" s="74" t="s">
        <v>30</v>
      </c>
      <c r="O43" s="74" t="s">
        <v>30</v>
      </c>
      <c r="P43" s="74" t="s">
        <v>30</v>
      </c>
      <c r="Q43" s="74" t="s">
        <v>30</v>
      </c>
      <c r="R43" s="74" t="s">
        <v>29</v>
      </c>
      <c r="S43" s="74" t="s">
        <v>30</v>
      </c>
      <c r="T43" s="74" t="s">
        <v>30</v>
      </c>
      <c r="U43" s="76"/>
    </row>
    <row r="44" s="54" customFormat="1" ht="120" customHeight="1" spans="1:21">
      <c r="A44" s="71">
        <v>39</v>
      </c>
      <c r="B44" s="77" t="s">
        <v>143</v>
      </c>
      <c r="C44" s="74" t="s">
        <v>144</v>
      </c>
      <c r="D44" s="77" t="s">
        <v>145</v>
      </c>
      <c r="E44" s="74" t="s">
        <v>27</v>
      </c>
      <c r="F44" s="74" t="s">
        <v>93</v>
      </c>
      <c r="G44" s="75">
        <v>3</v>
      </c>
      <c r="H44" s="75">
        <v>2</v>
      </c>
      <c r="I44" s="74" t="s">
        <v>29</v>
      </c>
      <c r="J44" s="74" t="s">
        <v>30</v>
      </c>
      <c r="K44" s="74" t="s">
        <v>30</v>
      </c>
      <c r="L44" s="74" t="s">
        <v>30</v>
      </c>
      <c r="M44" s="74" t="s">
        <v>30</v>
      </c>
      <c r="N44" s="74" t="s">
        <v>30</v>
      </c>
      <c r="O44" s="74" t="s">
        <v>30</v>
      </c>
      <c r="P44" s="74" t="s">
        <v>30</v>
      </c>
      <c r="Q44" s="74" t="s">
        <v>30</v>
      </c>
      <c r="R44" s="74" t="s">
        <v>30</v>
      </c>
      <c r="S44" s="74" t="s">
        <v>30</v>
      </c>
      <c r="T44" s="74" t="s">
        <v>30</v>
      </c>
      <c r="U44" s="76"/>
    </row>
    <row r="45" s="54" customFormat="1" ht="120" customHeight="1" spans="1:21">
      <c r="A45" s="71">
        <v>40</v>
      </c>
      <c r="B45" s="77" t="s">
        <v>146</v>
      </c>
      <c r="C45" s="74" t="s">
        <v>147</v>
      </c>
      <c r="D45" s="77" t="s">
        <v>148</v>
      </c>
      <c r="E45" s="74" t="s">
        <v>27</v>
      </c>
      <c r="F45" s="74" t="s">
        <v>93</v>
      </c>
      <c r="G45" s="75">
        <v>3</v>
      </c>
      <c r="H45" s="75">
        <v>2</v>
      </c>
      <c r="I45" s="74" t="s">
        <v>89</v>
      </c>
      <c r="J45" s="74" t="s">
        <v>30</v>
      </c>
      <c r="K45" s="74" t="s">
        <v>30</v>
      </c>
      <c r="L45" s="74" t="s">
        <v>30</v>
      </c>
      <c r="M45" s="74" t="s">
        <v>30</v>
      </c>
      <c r="N45" s="74" t="s">
        <v>89</v>
      </c>
      <c r="O45" s="74" t="s">
        <v>30</v>
      </c>
      <c r="P45" s="74" t="s">
        <v>30</v>
      </c>
      <c r="Q45" s="74" t="s">
        <v>30</v>
      </c>
      <c r="R45" s="74" t="s">
        <v>30</v>
      </c>
      <c r="S45" s="74" t="s">
        <v>30</v>
      </c>
      <c r="T45" s="74" t="s">
        <v>30</v>
      </c>
      <c r="U45" s="76"/>
    </row>
    <row r="46" s="54" customFormat="1" ht="120" customHeight="1" spans="1:21">
      <c r="A46" s="71">
        <v>41</v>
      </c>
      <c r="B46" s="77" t="s">
        <v>149</v>
      </c>
      <c r="C46" s="79" t="s">
        <v>150</v>
      </c>
      <c r="D46" s="77" t="s">
        <v>151</v>
      </c>
      <c r="E46" s="74" t="s">
        <v>27</v>
      </c>
      <c r="F46" s="74" t="s">
        <v>93</v>
      </c>
      <c r="G46" s="75">
        <v>2.9</v>
      </c>
      <c r="H46" s="81">
        <v>1.3</v>
      </c>
      <c r="I46" s="74" t="s">
        <v>29</v>
      </c>
      <c r="J46" s="74" t="s">
        <v>30</v>
      </c>
      <c r="K46" s="74" t="s">
        <v>30</v>
      </c>
      <c r="L46" s="74" t="s">
        <v>30</v>
      </c>
      <c r="M46" s="74" t="s">
        <v>30</v>
      </c>
      <c r="N46" s="74" t="s">
        <v>30</v>
      </c>
      <c r="O46" s="74" t="s">
        <v>30</v>
      </c>
      <c r="P46" s="74" t="s">
        <v>30</v>
      </c>
      <c r="Q46" s="74" t="s">
        <v>30</v>
      </c>
      <c r="R46" s="74" t="s">
        <v>30</v>
      </c>
      <c r="S46" s="74" t="s">
        <v>30</v>
      </c>
      <c r="T46" s="74" t="s">
        <v>30</v>
      </c>
      <c r="U46" s="76"/>
    </row>
    <row r="47" s="54" customFormat="1" ht="120" customHeight="1" spans="1:21">
      <c r="A47" s="71">
        <v>42</v>
      </c>
      <c r="B47" s="77" t="s">
        <v>152</v>
      </c>
      <c r="C47" s="74" t="s">
        <v>153</v>
      </c>
      <c r="D47" s="77" t="s">
        <v>154</v>
      </c>
      <c r="E47" s="74" t="s">
        <v>27</v>
      </c>
      <c r="F47" s="74" t="s">
        <v>93</v>
      </c>
      <c r="G47" s="75">
        <v>2.5</v>
      </c>
      <c r="H47" s="75">
        <v>1</v>
      </c>
      <c r="I47" s="74" t="s">
        <v>29</v>
      </c>
      <c r="J47" s="74" t="s">
        <v>30</v>
      </c>
      <c r="K47" s="74" t="s">
        <v>30</v>
      </c>
      <c r="L47" s="74" t="s">
        <v>30</v>
      </c>
      <c r="M47" s="74" t="s">
        <v>89</v>
      </c>
      <c r="N47" s="74" t="s">
        <v>30</v>
      </c>
      <c r="O47" s="74" t="s">
        <v>89</v>
      </c>
      <c r="P47" s="74" t="s">
        <v>30</v>
      </c>
      <c r="Q47" s="74" t="s">
        <v>30</v>
      </c>
      <c r="R47" s="74" t="s">
        <v>29</v>
      </c>
      <c r="S47" s="74" t="s">
        <v>30</v>
      </c>
      <c r="T47" s="74" t="s">
        <v>30</v>
      </c>
      <c r="U47" s="76"/>
    </row>
    <row r="48" s="54" customFormat="1" ht="120" customHeight="1" spans="1:21">
      <c r="A48" s="71">
        <v>43</v>
      </c>
      <c r="B48" s="77" t="s">
        <v>155</v>
      </c>
      <c r="C48" s="74" t="s">
        <v>156</v>
      </c>
      <c r="D48" s="77" t="s">
        <v>157</v>
      </c>
      <c r="E48" s="74" t="s">
        <v>27</v>
      </c>
      <c r="F48" s="74" t="s">
        <v>93</v>
      </c>
      <c r="G48" s="75">
        <v>2.5</v>
      </c>
      <c r="H48" s="75">
        <v>1.5</v>
      </c>
      <c r="I48" s="74" t="s">
        <v>29</v>
      </c>
      <c r="J48" s="74" t="s">
        <v>30</v>
      </c>
      <c r="K48" s="74" t="s">
        <v>30</v>
      </c>
      <c r="L48" s="74" t="s">
        <v>29</v>
      </c>
      <c r="M48" s="74" t="s">
        <v>29</v>
      </c>
      <c r="N48" s="74" t="s">
        <v>30</v>
      </c>
      <c r="O48" s="74" t="s">
        <v>89</v>
      </c>
      <c r="P48" s="74" t="s">
        <v>30</v>
      </c>
      <c r="Q48" s="74" t="s">
        <v>30</v>
      </c>
      <c r="R48" s="74" t="s">
        <v>89</v>
      </c>
      <c r="S48" s="74" t="s">
        <v>30</v>
      </c>
      <c r="T48" s="74" t="s">
        <v>30</v>
      </c>
      <c r="U48" s="76"/>
    </row>
    <row r="49" s="54" customFormat="1" ht="120" customHeight="1" spans="1:21">
      <c r="A49" s="71">
        <v>44</v>
      </c>
      <c r="B49" s="77" t="s">
        <v>158</v>
      </c>
      <c r="C49" s="74" t="s">
        <v>159</v>
      </c>
      <c r="D49" s="77" t="s">
        <v>160</v>
      </c>
      <c r="E49" s="74" t="s">
        <v>27</v>
      </c>
      <c r="F49" s="74" t="s">
        <v>93</v>
      </c>
      <c r="G49" s="75">
        <v>2.3</v>
      </c>
      <c r="H49" s="75">
        <v>2.3</v>
      </c>
      <c r="I49" s="74" t="s">
        <v>29</v>
      </c>
      <c r="J49" s="74" t="s">
        <v>30</v>
      </c>
      <c r="K49" s="74" t="s">
        <v>30</v>
      </c>
      <c r="L49" s="74" t="s">
        <v>30</v>
      </c>
      <c r="M49" s="74" t="s">
        <v>30</v>
      </c>
      <c r="N49" s="74" t="s">
        <v>30</v>
      </c>
      <c r="O49" s="74" t="s">
        <v>30</v>
      </c>
      <c r="P49" s="74" t="s">
        <v>30</v>
      </c>
      <c r="Q49" s="74" t="s">
        <v>30</v>
      </c>
      <c r="R49" s="74" t="s">
        <v>89</v>
      </c>
      <c r="S49" s="74" t="s">
        <v>30</v>
      </c>
      <c r="T49" s="74" t="s">
        <v>30</v>
      </c>
      <c r="U49" s="76"/>
    </row>
    <row r="50" s="54" customFormat="1" ht="120" customHeight="1" spans="1:21">
      <c r="A50" s="71">
        <v>45</v>
      </c>
      <c r="B50" s="77" t="s">
        <v>161</v>
      </c>
      <c r="C50" s="74" t="s">
        <v>162</v>
      </c>
      <c r="D50" s="77" t="s">
        <v>163</v>
      </c>
      <c r="E50" s="74" t="s">
        <v>27</v>
      </c>
      <c r="F50" s="74" t="s">
        <v>93</v>
      </c>
      <c r="G50" s="75">
        <v>2.3</v>
      </c>
      <c r="H50" s="81">
        <v>1.34</v>
      </c>
      <c r="I50" s="74" t="s">
        <v>29</v>
      </c>
      <c r="J50" s="74" t="s">
        <v>30</v>
      </c>
      <c r="K50" s="74" t="s">
        <v>30</v>
      </c>
      <c r="L50" s="74" t="s">
        <v>30</v>
      </c>
      <c r="M50" s="74" t="s">
        <v>30</v>
      </c>
      <c r="N50" s="74" t="s">
        <v>30</v>
      </c>
      <c r="O50" s="74" t="s">
        <v>30</v>
      </c>
      <c r="P50" s="74" t="s">
        <v>30</v>
      </c>
      <c r="Q50" s="74" t="s">
        <v>30</v>
      </c>
      <c r="R50" s="74" t="s">
        <v>30</v>
      </c>
      <c r="S50" s="74" t="s">
        <v>30</v>
      </c>
      <c r="T50" s="74" t="s">
        <v>30</v>
      </c>
      <c r="U50" s="76"/>
    </row>
    <row r="51" s="54" customFormat="1" ht="120" customHeight="1" spans="1:21">
      <c r="A51" s="71">
        <v>46</v>
      </c>
      <c r="B51" s="77" t="s">
        <v>164</v>
      </c>
      <c r="C51" s="79" t="s">
        <v>165</v>
      </c>
      <c r="D51" s="77" t="s">
        <v>166</v>
      </c>
      <c r="E51" s="74" t="s">
        <v>27</v>
      </c>
      <c r="F51" s="74" t="s">
        <v>93</v>
      </c>
      <c r="G51" s="75">
        <v>2</v>
      </c>
      <c r="H51" s="75">
        <v>2</v>
      </c>
      <c r="I51" s="74" t="s">
        <v>29</v>
      </c>
      <c r="J51" s="74" t="s">
        <v>30</v>
      </c>
      <c r="K51" s="74" t="s">
        <v>30</v>
      </c>
      <c r="L51" s="74" t="s">
        <v>30</v>
      </c>
      <c r="M51" s="74" t="s">
        <v>30</v>
      </c>
      <c r="N51" s="74" t="s">
        <v>30</v>
      </c>
      <c r="O51" s="74" t="s">
        <v>30</v>
      </c>
      <c r="P51" s="74" t="s">
        <v>30</v>
      </c>
      <c r="Q51" s="74" t="s">
        <v>30</v>
      </c>
      <c r="R51" s="74" t="s">
        <v>30</v>
      </c>
      <c r="S51" s="74" t="s">
        <v>30</v>
      </c>
      <c r="T51" s="74" t="s">
        <v>30</v>
      </c>
      <c r="U51" s="76"/>
    </row>
    <row r="52" s="54" customFormat="1" ht="120" customHeight="1" spans="1:21">
      <c r="A52" s="71">
        <v>47</v>
      </c>
      <c r="B52" s="77" t="s">
        <v>167</v>
      </c>
      <c r="C52" s="79" t="s">
        <v>168</v>
      </c>
      <c r="D52" s="77" t="s">
        <v>169</v>
      </c>
      <c r="E52" s="74" t="s">
        <v>27</v>
      </c>
      <c r="F52" s="74" t="s">
        <v>93</v>
      </c>
      <c r="G52" s="75">
        <v>2</v>
      </c>
      <c r="H52" s="75">
        <v>1</v>
      </c>
      <c r="I52" s="74" t="s">
        <v>89</v>
      </c>
      <c r="J52" s="74" t="s">
        <v>30</v>
      </c>
      <c r="K52" s="74" t="s">
        <v>30</v>
      </c>
      <c r="L52" s="74" t="s">
        <v>30</v>
      </c>
      <c r="M52" s="74" t="s">
        <v>30</v>
      </c>
      <c r="N52" s="74" t="s">
        <v>89</v>
      </c>
      <c r="O52" s="74" t="s">
        <v>89</v>
      </c>
      <c r="P52" s="74" t="s">
        <v>30</v>
      </c>
      <c r="Q52" s="74" t="s">
        <v>30</v>
      </c>
      <c r="R52" s="74" t="s">
        <v>89</v>
      </c>
      <c r="S52" s="74" t="s">
        <v>30</v>
      </c>
      <c r="T52" s="74" t="s">
        <v>30</v>
      </c>
      <c r="U52" s="76"/>
    </row>
    <row r="53" s="54" customFormat="1" ht="120" customHeight="1" spans="1:21">
      <c r="A53" s="71">
        <v>48</v>
      </c>
      <c r="B53" s="77" t="s">
        <v>170</v>
      </c>
      <c r="C53" s="74" t="s">
        <v>171</v>
      </c>
      <c r="D53" s="77" t="s">
        <v>172</v>
      </c>
      <c r="E53" s="74" t="s">
        <v>27</v>
      </c>
      <c r="F53" s="74" t="s">
        <v>93</v>
      </c>
      <c r="G53" s="75">
        <v>2</v>
      </c>
      <c r="H53" s="75">
        <v>1</v>
      </c>
      <c r="I53" s="74" t="s">
        <v>29</v>
      </c>
      <c r="J53" s="74" t="s">
        <v>30</v>
      </c>
      <c r="K53" s="74" t="s">
        <v>30</v>
      </c>
      <c r="L53" s="74" t="s">
        <v>30</v>
      </c>
      <c r="M53" s="74" t="s">
        <v>30</v>
      </c>
      <c r="N53" s="74" t="s">
        <v>30</v>
      </c>
      <c r="O53" s="74" t="s">
        <v>30</v>
      </c>
      <c r="P53" s="74" t="s">
        <v>30</v>
      </c>
      <c r="Q53" s="74" t="s">
        <v>30</v>
      </c>
      <c r="R53" s="74" t="s">
        <v>30</v>
      </c>
      <c r="S53" s="74" t="s">
        <v>30</v>
      </c>
      <c r="T53" s="74" t="s">
        <v>30</v>
      </c>
      <c r="U53" s="76"/>
    </row>
    <row r="54" s="54" customFormat="1" ht="120" customHeight="1" spans="1:21">
      <c r="A54" s="71">
        <v>49</v>
      </c>
      <c r="B54" s="77" t="s">
        <v>173</v>
      </c>
      <c r="C54" s="79" t="s">
        <v>174</v>
      </c>
      <c r="D54" s="77" t="s">
        <v>175</v>
      </c>
      <c r="E54" s="74" t="s">
        <v>27</v>
      </c>
      <c r="F54" s="74" t="s">
        <v>93</v>
      </c>
      <c r="G54" s="75">
        <v>2</v>
      </c>
      <c r="H54" s="75">
        <v>2</v>
      </c>
      <c r="I54" s="74" t="s">
        <v>89</v>
      </c>
      <c r="J54" s="74" t="s">
        <v>30</v>
      </c>
      <c r="K54" s="74" t="s">
        <v>30</v>
      </c>
      <c r="L54" s="74" t="s">
        <v>30</v>
      </c>
      <c r="M54" s="74" t="s">
        <v>30</v>
      </c>
      <c r="N54" s="74" t="s">
        <v>30</v>
      </c>
      <c r="O54" s="74" t="s">
        <v>30</v>
      </c>
      <c r="P54" s="74" t="s">
        <v>30</v>
      </c>
      <c r="Q54" s="74" t="s">
        <v>30</v>
      </c>
      <c r="R54" s="74" t="s">
        <v>89</v>
      </c>
      <c r="S54" s="74" t="s">
        <v>30</v>
      </c>
      <c r="T54" s="74" t="s">
        <v>30</v>
      </c>
      <c r="U54" s="76"/>
    </row>
    <row r="55" s="54" customFormat="1" ht="120" customHeight="1" spans="1:21">
      <c r="A55" s="71">
        <v>50</v>
      </c>
      <c r="B55" s="77" t="s">
        <v>176</v>
      </c>
      <c r="C55" s="79" t="s">
        <v>177</v>
      </c>
      <c r="D55" s="77" t="s">
        <v>178</v>
      </c>
      <c r="E55" s="74" t="s">
        <v>27</v>
      </c>
      <c r="F55" s="74" t="s">
        <v>93</v>
      </c>
      <c r="G55" s="75">
        <v>2</v>
      </c>
      <c r="H55" s="75">
        <v>1.5</v>
      </c>
      <c r="I55" s="74" t="s">
        <v>29</v>
      </c>
      <c r="J55" s="74" t="s">
        <v>29</v>
      </c>
      <c r="K55" s="74" t="s">
        <v>30</v>
      </c>
      <c r="L55" s="74" t="s">
        <v>89</v>
      </c>
      <c r="M55" s="74" t="s">
        <v>89</v>
      </c>
      <c r="N55" s="74" t="s">
        <v>29</v>
      </c>
      <c r="O55" s="74" t="s">
        <v>89</v>
      </c>
      <c r="P55" s="74" t="s">
        <v>30</v>
      </c>
      <c r="Q55" s="74" t="s">
        <v>30</v>
      </c>
      <c r="R55" s="74" t="s">
        <v>30</v>
      </c>
      <c r="S55" s="74" t="s">
        <v>89</v>
      </c>
      <c r="T55" s="74" t="s">
        <v>30</v>
      </c>
      <c r="U55" s="76"/>
    </row>
    <row r="56" s="54" customFormat="1" ht="120" customHeight="1" spans="1:21">
      <c r="A56" s="71">
        <v>51</v>
      </c>
      <c r="B56" s="77" t="s">
        <v>179</v>
      </c>
      <c r="C56" s="74" t="s">
        <v>180</v>
      </c>
      <c r="D56" s="77" t="s">
        <v>181</v>
      </c>
      <c r="E56" s="74" t="s">
        <v>27</v>
      </c>
      <c r="F56" s="74" t="s">
        <v>93</v>
      </c>
      <c r="G56" s="75">
        <v>2</v>
      </c>
      <c r="H56" s="75">
        <v>1</v>
      </c>
      <c r="I56" s="74" t="s">
        <v>29</v>
      </c>
      <c r="J56" s="74" t="s">
        <v>30</v>
      </c>
      <c r="K56" s="74" t="s">
        <v>30</v>
      </c>
      <c r="L56" s="74" t="s">
        <v>30</v>
      </c>
      <c r="M56" s="74" t="s">
        <v>30</v>
      </c>
      <c r="N56" s="74" t="s">
        <v>30</v>
      </c>
      <c r="O56" s="74" t="s">
        <v>89</v>
      </c>
      <c r="P56" s="74" t="s">
        <v>30</v>
      </c>
      <c r="Q56" s="74" t="s">
        <v>30</v>
      </c>
      <c r="R56" s="74" t="s">
        <v>89</v>
      </c>
      <c r="S56" s="74" t="s">
        <v>30</v>
      </c>
      <c r="T56" s="74" t="s">
        <v>30</v>
      </c>
      <c r="U56" s="76"/>
    </row>
    <row r="57" s="54" customFormat="1" ht="120" customHeight="1" spans="1:21">
      <c r="A57" s="71">
        <v>52</v>
      </c>
      <c r="B57" s="77" t="s">
        <v>182</v>
      </c>
      <c r="C57" s="74" t="s">
        <v>183</v>
      </c>
      <c r="D57" s="77" t="s">
        <v>184</v>
      </c>
      <c r="E57" s="74" t="s">
        <v>27</v>
      </c>
      <c r="F57" s="74" t="s">
        <v>93</v>
      </c>
      <c r="G57" s="75">
        <v>2</v>
      </c>
      <c r="H57" s="75">
        <v>2</v>
      </c>
      <c r="I57" s="74" t="s">
        <v>89</v>
      </c>
      <c r="J57" s="74" t="s">
        <v>30</v>
      </c>
      <c r="K57" s="74" t="s">
        <v>30</v>
      </c>
      <c r="L57" s="74" t="s">
        <v>30</v>
      </c>
      <c r="M57" s="74" t="s">
        <v>30</v>
      </c>
      <c r="N57" s="74" t="s">
        <v>30</v>
      </c>
      <c r="O57" s="74" t="s">
        <v>30</v>
      </c>
      <c r="P57" s="74" t="s">
        <v>30</v>
      </c>
      <c r="Q57" s="74" t="s">
        <v>30</v>
      </c>
      <c r="R57" s="74" t="s">
        <v>89</v>
      </c>
      <c r="S57" s="74" t="s">
        <v>30</v>
      </c>
      <c r="T57" s="74" t="s">
        <v>30</v>
      </c>
      <c r="U57" s="76"/>
    </row>
    <row r="58" s="54" customFormat="1" ht="120" customHeight="1" spans="1:21">
      <c r="A58" s="71">
        <v>53</v>
      </c>
      <c r="B58" s="77" t="s">
        <v>185</v>
      </c>
      <c r="C58" s="74" t="s">
        <v>186</v>
      </c>
      <c r="D58" s="77" t="s">
        <v>187</v>
      </c>
      <c r="E58" s="74" t="s">
        <v>27</v>
      </c>
      <c r="F58" s="74" t="s">
        <v>93</v>
      </c>
      <c r="G58" s="75">
        <v>2</v>
      </c>
      <c r="H58" s="75">
        <v>1.5</v>
      </c>
      <c r="I58" s="74" t="s">
        <v>89</v>
      </c>
      <c r="J58" s="74" t="s">
        <v>30</v>
      </c>
      <c r="K58" s="74" t="s">
        <v>30</v>
      </c>
      <c r="L58" s="74" t="s">
        <v>30</v>
      </c>
      <c r="M58" s="74" t="s">
        <v>30</v>
      </c>
      <c r="N58" s="74" t="s">
        <v>30</v>
      </c>
      <c r="O58" s="74" t="s">
        <v>30</v>
      </c>
      <c r="P58" s="74" t="s">
        <v>30</v>
      </c>
      <c r="Q58" s="74" t="s">
        <v>30</v>
      </c>
      <c r="R58" s="74" t="s">
        <v>89</v>
      </c>
      <c r="S58" s="74" t="s">
        <v>30</v>
      </c>
      <c r="T58" s="74" t="s">
        <v>30</v>
      </c>
      <c r="U58" s="76"/>
    </row>
    <row r="59" s="54" customFormat="1" ht="120" customHeight="1" spans="1:21">
      <c r="A59" s="71">
        <v>54</v>
      </c>
      <c r="B59" s="77" t="s">
        <v>188</v>
      </c>
      <c r="C59" s="74" t="s">
        <v>189</v>
      </c>
      <c r="D59" s="77" t="s">
        <v>190</v>
      </c>
      <c r="E59" s="74" t="s">
        <v>27</v>
      </c>
      <c r="F59" s="74" t="s">
        <v>93</v>
      </c>
      <c r="G59" s="75">
        <v>2</v>
      </c>
      <c r="H59" s="75">
        <v>1</v>
      </c>
      <c r="I59" s="74" t="s">
        <v>29</v>
      </c>
      <c r="J59" s="74" t="s">
        <v>30</v>
      </c>
      <c r="K59" s="74" t="s">
        <v>30</v>
      </c>
      <c r="L59" s="74" t="s">
        <v>30</v>
      </c>
      <c r="M59" s="74" t="s">
        <v>30</v>
      </c>
      <c r="N59" s="74" t="s">
        <v>30</v>
      </c>
      <c r="O59" s="74" t="s">
        <v>30</v>
      </c>
      <c r="P59" s="74" t="s">
        <v>30</v>
      </c>
      <c r="Q59" s="74" t="s">
        <v>30</v>
      </c>
      <c r="R59" s="74" t="s">
        <v>30</v>
      </c>
      <c r="S59" s="74" t="s">
        <v>30</v>
      </c>
      <c r="T59" s="74" t="s">
        <v>30</v>
      </c>
      <c r="U59" s="76"/>
    </row>
    <row r="60" s="54" customFormat="1" ht="120" customHeight="1" spans="1:21">
      <c r="A60" s="71">
        <v>55</v>
      </c>
      <c r="B60" s="77" t="s">
        <v>191</v>
      </c>
      <c r="C60" s="73" t="s">
        <v>192</v>
      </c>
      <c r="D60" s="77" t="s">
        <v>193</v>
      </c>
      <c r="E60" s="74" t="s">
        <v>27</v>
      </c>
      <c r="F60" s="74" t="s">
        <v>93</v>
      </c>
      <c r="G60" s="75">
        <v>2</v>
      </c>
      <c r="H60" s="75">
        <v>0.5</v>
      </c>
      <c r="I60" s="74" t="s">
        <v>29</v>
      </c>
      <c r="J60" s="74" t="s">
        <v>30</v>
      </c>
      <c r="K60" s="74" t="s">
        <v>30</v>
      </c>
      <c r="L60" s="74" t="s">
        <v>30</v>
      </c>
      <c r="M60" s="74" t="s">
        <v>30</v>
      </c>
      <c r="N60" s="74" t="s">
        <v>30</v>
      </c>
      <c r="O60" s="74" t="s">
        <v>89</v>
      </c>
      <c r="P60" s="74" t="s">
        <v>30</v>
      </c>
      <c r="Q60" s="74" t="s">
        <v>30</v>
      </c>
      <c r="R60" s="74" t="s">
        <v>30</v>
      </c>
      <c r="S60" s="74" t="s">
        <v>30</v>
      </c>
      <c r="T60" s="74" t="s">
        <v>30</v>
      </c>
      <c r="U60" s="76"/>
    </row>
    <row r="61" s="54" customFormat="1" ht="120" customHeight="1" spans="1:21">
      <c r="A61" s="71">
        <v>56</v>
      </c>
      <c r="B61" s="77" t="s">
        <v>194</v>
      </c>
      <c r="C61" s="74" t="s">
        <v>195</v>
      </c>
      <c r="D61" s="77" t="s">
        <v>196</v>
      </c>
      <c r="E61" s="74" t="s">
        <v>27</v>
      </c>
      <c r="F61" s="74" t="s">
        <v>93</v>
      </c>
      <c r="G61" s="75">
        <v>1.9</v>
      </c>
      <c r="H61" s="75">
        <v>1</v>
      </c>
      <c r="I61" s="74" t="s">
        <v>29</v>
      </c>
      <c r="J61" s="74" t="s">
        <v>30</v>
      </c>
      <c r="K61" s="74" t="s">
        <v>30</v>
      </c>
      <c r="L61" s="74" t="s">
        <v>89</v>
      </c>
      <c r="M61" s="74" t="s">
        <v>89</v>
      </c>
      <c r="N61" s="74" t="s">
        <v>30</v>
      </c>
      <c r="O61" s="74" t="s">
        <v>30</v>
      </c>
      <c r="P61" s="74" t="s">
        <v>30</v>
      </c>
      <c r="Q61" s="74" t="s">
        <v>30</v>
      </c>
      <c r="R61" s="74" t="s">
        <v>30</v>
      </c>
      <c r="S61" s="74" t="s">
        <v>30</v>
      </c>
      <c r="T61" s="74" t="s">
        <v>30</v>
      </c>
      <c r="U61" s="76"/>
    </row>
    <row r="62" s="54" customFormat="1" ht="120" customHeight="1" spans="1:21">
      <c r="A62" s="71">
        <v>57</v>
      </c>
      <c r="B62" s="77" t="s">
        <v>197</v>
      </c>
      <c r="C62" s="73" t="s">
        <v>198</v>
      </c>
      <c r="D62" s="77" t="s">
        <v>199</v>
      </c>
      <c r="E62" s="74" t="s">
        <v>61</v>
      </c>
      <c r="F62" s="74" t="s">
        <v>93</v>
      </c>
      <c r="G62" s="75">
        <v>1.7</v>
      </c>
      <c r="H62" s="75">
        <v>0.6</v>
      </c>
      <c r="I62" s="74" t="s">
        <v>29</v>
      </c>
      <c r="J62" s="74" t="s">
        <v>30</v>
      </c>
      <c r="K62" s="74" t="s">
        <v>30</v>
      </c>
      <c r="L62" s="74" t="s">
        <v>30</v>
      </c>
      <c r="M62" s="74" t="s">
        <v>30</v>
      </c>
      <c r="N62" s="74" t="s">
        <v>30</v>
      </c>
      <c r="O62" s="74" t="s">
        <v>30</v>
      </c>
      <c r="P62" s="74" t="s">
        <v>30</v>
      </c>
      <c r="Q62" s="74" t="s">
        <v>30</v>
      </c>
      <c r="R62" s="74" t="s">
        <v>30</v>
      </c>
      <c r="S62" s="74" t="s">
        <v>30</v>
      </c>
      <c r="T62" s="74" t="s">
        <v>30</v>
      </c>
      <c r="U62" s="76"/>
    </row>
    <row r="63" s="54" customFormat="1" ht="120" customHeight="1" spans="1:21">
      <c r="A63" s="71">
        <v>58</v>
      </c>
      <c r="B63" s="77" t="s">
        <v>200</v>
      </c>
      <c r="C63" s="74" t="s">
        <v>201</v>
      </c>
      <c r="D63" s="77" t="s">
        <v>202</v>
      </c>
      <c r="E63" s="74" t="s">
        <v>27</v>
      </c>
      <c r="F63" s="74" t="s">
        <v>93</v>
      </c>
      <c r="G63" s="75">
        <v>1.5</v>
      </c>
      <c r="H63" s="75">
        <v>1</v>
      </c>
      <c r="I63" s="74" t="s">
        <v>29</v>
      </c>
      <c r="J63" s="74" t="s">
        <v>30</v>
      </c>
      <c r="K63" s="74" t="s">
        <v>30</v>
      </c>
      <c r="L63" s="74" t="s">
        <v>30</v>
      </c>
      <c r="M63" s="74" t="s">
        <v>30</v>
      </c>
      <c r="N63" s="74" t="s">
        <v>30</v>
      </c>
      <c r="O63" s="74" t="s">
        <v>30</v>
      </c>
      <c r="P63" s="74" t="s">
        <v>30</v>
      </c>
      <c r="Q63" s="74" t="s">
        <v>30</v>
      </c>
      <c r="R63" s="74" t="s">
        <v>30</v>
      </c>
      <c r="S63" s="74" t="s">
        <v>30</v>
      </c>
      <c r="T63" s="74" t="s">
        <v>30</v>
      </c>
      <c r="U63" s="76"/>
    </row>
    <row r="64" s="54" customFormat="1" ht="120" customHeight="1" spans="1:21">
      <c r="A64" s="71">
        <v>59</v>
      </c>
      <c r="B64" s="77" t="s">
        <v>203</v>
      </c>
      <c r="C64" s="74" t="s">
        <v>204</v>
      </c>
      <c r="D64" s="77" t="s">
        <v>205</v>
      </c>
      <c r="E64" s="74" t="s">
        <v>27</v>
      </c>
      <c r="F64" s="74" t="s">
        <v>93</v>
      </c>
      <c r="G64" s="75">
        <v>1.5</v>
      </c>
      <c r="H64" s="75">
        <v>1</v>
      </c>
      <c r="I64" s="74" t="s">
        <v>29</v>
      </c>
      <c r="J64" s="74" t="s">
        <v>30</v>
      </c>
      <c r="K64" s="74" t="s">
        <v>30</v>
      </c>
      <c r="L64" s="74" t="s">
        <v>30</v>
      </c>
      <c r="M64" s="74" t="s">
        <v>30</v>
      </c>
      <c r="N64" s="74" t="s">
        <v>30</v>
      </c>
      <c r="O64" s="74" t="s">
        <v>30</v>
      </c>
      <c r="P64" s="74" t="s">
        <v>30</v>
      </c>
      <c r="Q64" s="74" t="s">
        <v>30</v>
      </c>
      <c r="R64" s="74" t="s">
        <v>30</v>
      </c>
      <c r="S64" s="74" t="s">
        <v>30</v>
      </c>
      <c r="T64" s="74" t="s">
        <v>30</v>
      </c>
      <c r="U64" s="76"/>
    </row>
    <row r="65" s="54" customFormat="1" ht="120" customHeight="1" spans="1:21">
      <c r="A65" s="71">
        <v>60</v>
      </c>
      <c r="B65" s="77" t="s">
        <v>206</v>
      </c>
      <c r="C65" s="74" t="s">
        <v>207</v>
      </c>
      <c r="D65" s="77" t="s">
        <v>208</v>
      </c>
      <c r="E65" s="74" t="s">
        <v>27</v>
      </c>
      <c r="F65" s="74" t="s">
        <v>93</v>
      </c>
      <c r="G65" s="75">
        <v>1.5</v>
      </c>
      <c r="H65" s="75">
        <v>0.6</v>
      </c>
      <c r="I65" s="74" t="s">
        <v>29</v>
      </c>
      <c r="J65" s="74" t="s">
        <v>30</v>
      </c>
      <c r="K65" s="74" t="s">
        <v>30</v>
      </c>
      <c r="L65" s="74" t="s">
        <v>30</v>
      </c>
      <c r="M65" s="74" t="s">
        <v>89</v>
      </c>
      <c r="N65" s="74" t="s">
        <v>30</v>
      </c>
      <c r="O65" s="74" t="s">
        <v>30</v>
      </c>
      <c r="P65" s="74" t="s">
        <v>30</v>
      </c>
      <c r="Q65" s="74" t="s">
        <v>30</v>
      </c>
      <c r="R65" s="74" t="s">
        <v>30</v>
      </c>
      <c r="S65" s="74" t="s">
        <v>30</v>
      </c>
      <c r="T65" s="74" t="s">
        <v>30</v>
      </c>
      <c r="U65" s="76"/>
    </row>
    <row r="66" s="54" customFormat="1" ht="120" customHeight="1" spans="1:21">
      <c r="A66" s="71">
        <v>61</v>
      </c>
      <c r="B66" s="77" t="s">
        <v>209</v>
      </c>
      <c r="C66" s="74" t="s">
        <v>210</v>
      </c>
      <c r="D66" s="77" t="s">
        <v>211</v>
      </c>
      <c r="E66" s="74" t="s">
        <v>27</v>
      </c>
      <c r="F66" s="74" t="s">
        <v>93</v>
      </c>
      <c r="G66" s="75">
        <v>3</v>
      </c>
      <c r="H66" s="75">
        <v>1</v>
      </c>
      <c r="I66" s="74" t="s">
        <v>89</v>
      </c>
      <c r="J66" s="74" t="s">
        <v>30</v>
      </c>
      <c r="K66" s="74" t="s">
        <v>30</v>
      </c>
      <c r="L66" s="74" t="s">
        <v>89</v>
      </c>
      <c r="M66" s="74" t="s">
        <v>89</v>
      </c>
      <c r="N66" s="74" t="s">
        <v>30</v>
      </c>
      <c r="O66" s="74" t="s">
        <v>89</v>
      </c>
      <c r="P66" s="74" t="s">
        <v>30</v>
      </c>
      <c r="Q66" s="74" t="s">
        <v>30</v>
      </c>
      <c r="R66" s="74" t="s">
        <v>30</v>
      </c>
      <c r="S66" s="74" t="s">
        <v>30</v>
      </c>
      <c r="T66" s="74" t="s">
        <v>89</v>
      </c>
      <c r="U66" s="76"/>
    </row>
    <row r="67" s="54" customFormat="1" ht="120" customHeight="1" spans="1:21">
      <c r="A67" s="71">
        <v>62</v>
      </c>
      <c r="B67" s="77" t="s">
        <v>212</v>
      </c>
      <c r="C67" s="74" t="s">
        <v>213</v>
      </c>
      <c r="D67" s="77" t="s">
        <v>214</v>
      </c>
      <c r="E67" s="74" t="s">
        <v>27</v>
      </c>
      <c r="F67" s="74" t="s">
        <v>93</v>
      </c>
      <c r="G67" s="75">
        <v>1.2</v>
      </c>
      <c r="H67" s="75">
        <v>1.2</v>
      </c>
      <c r="I67" s="74" t="s">
        <v>29</v>
      </c>
      <c r="J67" s="74" t="s">
        <v>30</v>
      </c>
      <c r="K67" s="74" t="s">
        <v>30</v>
      </c>
      <c r="L67" s="74" t="s">
        <v>30</v>
      </c>
      <c r="M67" s="74" t="s">
        <v>30</v>
      </c>
      <c r="N67" s="74" t="s">
        <v>30</v>
      </c>
      <c r="O67" s="74" t="s">
        <v>30</v>
      </c>
      <c r="P67" s="74" t="s">
        <v>30</v>
      </c>
      <c r="Q67" s="74" t="s">
        <v>30</v>
      </c>
      <c r="R67" s="74" t="s">
        <v>29</v>
      </c>
      <c r="S67" s="74" t="s">
        <v>30</v>
      </c>
      <c r="T67" s="74" t="s">
        <v>30</v>
      </c>
      <c r="U67" s="76"/>
    </row>
    <row r="68" s="54" customFormat="1" ht="120" customHeight="1" spans="1:21">
      <c r="A68" s="71">
        <v>63</v>
      </c>
      <c r="B68" s="77" t="s">
        <v>215</v>
      </c>
      <c r="C68" s="73" t="s">
        <v>216</v>
      </c>
      <c r="D68" s="77" t="s">
        <v>217</v>
      </c>
      <c r="E68" s="74" t="s">
        <v>61</v>
      </c>
      <c r="F68" s="74" t="s">
        <v>93</v>
      </c>
      <c r="G68" s="75">
        <v>1.123</v>
      </c>
      <c r="H68" s="75">
        <v>1</v>
      </c>
      <c r="I68" s="74" t="s">
        <v>29</v>
      </c>
      <c r="J68" s="74" t="s">
        <v>30</v>
      </c>
      <c r="K68" s="74" t="s">
        <v>30</v>
      </c>
      <c r="L68" s="74" t="s">
        <v>30</v>
      </c>
      <c r="M68" s="74" t="s">
        <v>30</v>
      </c>
      <c r="N68" s="74" t="s">
        <v>30</v>
      </c>
      <c r="O68" s="74" t="s">
        <v>30</v>
      </c>
      <c r="P68" s="74" t="s">
        <v>30</v>
      </c>
      <c r="Q68" s="74" t="s">
        <v>30</v>
      </c>
      <c r="R68" s="74" t="s">
        <v>30</v>
      </c>
      <c r="S68" s="74" t="s">
        <v>30</v>
      </c>
      <c r="T68" s="74" t="s">
        <v>29</v>
      </c>
      <c r="U68" s="76"/>
    </row>
    <row r="69" s="54" customFormat="1" ht="120" customHeight="1" spans="1:21">
      <c r="A69" s="71">
        <v>64</v>
      </c>
      <c r="B69" s="77" t="s">
        <v>218</v>
      </c>
      <c r="C69" s="79" t="s">
        <v>219</v>
      </c>
      <c r="D69" s="77" t="s">
        <v>220</v>
      </c>
      <c r="E69" s="74" t="s">
        <v>27</v>
      </c>
      <c r="F69" s="74" t="s">
        <v>93</v>
      </c>
      <c r="G69" s="75">
        <v>1.1</v>
      </c>
      <c r="H69" s="75">
        <v>1.1</v>
      </c>
      <c r="I69" s="74" t="s">
        <v>29</v>
      </c>
      <c r="J69" s="74" t="s">
        <v>30</v>
      </c>
      <c r="K69" s="74" t="s">
        <v>30</v>
      </c>
      <c r="L69" s="74" t="s">
        <v>30</v>
      </c>
      <c r="M69" s="74" t="s">
        <v>30</v>
      </c>
      <c r="N69" s="74" t="s">
        <v>30</v>
      </c>
      <c r="O69" s="74" t="s">
        <v>30</v>
      </c>
      <c r="P69" s="74" t="s">
        <v>30</v>
      </c>
      <c r="Q69" s="74" t="s">
        <v>30</v>
      </c>
      <c r="R69" s="74" t="s">
        <v>30</v>
      </c>
      <c r="S69" s="74" t="s">
        <v>30</v>
      </c>
      <c r="T69" s="74" t="s">
        <v>30</v>
      </c>
      <c r="U69" s="76"/>
    </row>
    <row r="70" s="54" customFormat="1" ht="120" customHeight="1" spans="1:21">
      <c r="A70" s="71">
        <v>65</v>
      </c>
      <c r="B70" s="77" t="s">
        <v>221</v>
      </c>
      <c r="C70" s="79" t="s">
        <v>222</v>
      </c>
      <c r="D70" s="77" t="s">
        <v>223</v>
      </c>
      <c r="E70" s="74" t="s">
        <v>27</v>
      </c>
      <c r="F70" s="74" t="s">
        <v>93</v>
      </c>
      <c r="G70" s="75">
        <v>1.1</v>
      </c>
      <c r="H70" s="75">
        <v>0.8</v>
      </c>
      <c r="I70" s="74" t="s">
        <v>29</v>
      </c>
      <c r="J70" s="74" t="s">
        <v>30</v>
      </c>
      <c r="K70" s="74" t="s">
        <v>30</v>
      </c>
      <c r="L70" s="74" t="s">
        <v>29</v>
      </c>
      <c r="M70" s="74" t="s">
        <v>30</v>
      </c>
      <c r="N70" s="74" t="s">
        <v>30</v>
      </c>
      <c r="O70" s="74" t="s">
        <v>29</v>
      </c>
      <c r="P70" s="74" t="s">
        <v>30</v>
      </c>
      <c r="Q70" s="74" t="s">
        <v>30</v>
      </c>
      <c r="R70" s="74" t="s">
        <v>29</v>
      </c>
      <c r="S70" s="74" t="s">
        <v>30</v>
      </c>
      <c r="T70" s="74" t="s">
        <v>30</v>
      </c>
      <c r="U70" s="76"/>
    </row>
    <row r="71" s="54" customFormat="1" ht="120" customHeight="1" spans="1:21">
      <c r="A71" s="71">
        <v>66</v>
      </c>
      <c r="B71" s="77" t="s">
        <v>224</v>
      </c>
      <c r="C71" s="79" t="s">
        <v>225</v>
      </c>
      <c r="D71" s="77" t="s">
        <v>226</v>
      </c>
      <c r="E71" s="74" t="s">
        <v>61</v>
      </c>
      <c r="F71" s="74" t="s">
        <v>93</v>
      </c>
      <c r="G71" s="75">
        <v>1</v>
      </c>
      <c r="H71" s="75">
        <v>1</v>
      </c>
      <c r="I71" s="74" t="s">
        <v>89</v>
      </c>
      <c r="J71" s="74" t="s">
        <v>30</v>
      </c>
      <c r="K71" s="74" t="s">
        <v>30</v>
      </c>
      <c r="L71" s="74" t="s">
        <v>30</v>
      </c>
      <c r="M71" s="74" t="s">
        <v>30</v>
      </c>
      <c r="N71" s="74" t="s">
        <v>30</v>
      </c>
      <c r="O71" s="74" t="s">
        <v>30</v>
      </c>
      <c r="P71" s="74" t="s">
        <v>30</v>
      </c>
      <c r="Q71" s="74" t="s">
        <v>30</v>
      </c>
      <c r="R71" s="74" t="s">
        <v>30</v>
      </c>
      <c r="S71" s="74" t="s">
        <v>30</v>
      </c>
      <c r="T71" s="74" t="s">
        <v>30</v>
      </c>
      <c r="U71" s="76"/>
    </row>
    <row r="72" s="54" customFormat="1" ht="120" customHeight="1" spans="1:21">
      <c r="A72" s="71">
        <v>67</v>
      </c>
      <c r="B72" s="77" t="s">
        <v>227</v>
      </c>
      <c r="C72" s="74" t="s">
        <v>228</v>
      </c>
      <c r="D72" s="77" t="s">
        <v>229</v>
      </c>
      <c r="E72" s="74" t="s">
        <v>27</v>
      </c>
      <c r="F72" s="74" t="s">
        <v>93</v>
      </c>
      <c r="G72" s="75">
        <v>1</v>
      </c>
      <c r="H72" s="75">
        <v>1</v>
      </c>
      <c r="I72" s="74" t="s">
        <v>29</v>
      </c>
      <c r="J72" s="74" t="s">
        <v>30</v>
      </c>
      <c r="K72" s="74" t="s">
        <v>30</v>
      </c>
      <c r="L72" s="74" t="s">
        <v>30</v>
      </c>
      <c r="M72" s="74" t="s">
        <v>30</v>
      </c>
      <c r="N72" s="74" t="s">
        <v>30</v>
      </c>
      <c r="O72" s="74" t="s">
        <v>30</v>
      </c>
      <c r="P72" s="74" t="s">
        <v>30</v>
      </c>
      <c r="Q72" s="74" t="s">
        <v>30</v>
      </c>
      <c r="R72" s="74" t="s">
        <v>30</v>
      </c>
      <c r="S72" s="74" t="s">
        <v>30</v>
      </c>
      <c r="T72" s="74" t="s">
        <v>30</v>
      </c>
      <c r="U72" s="76"/>
    </row>
    <row r="73" s="54" customFormat="1" ht="120" customHeight="1" spans="1:21">
      <c r="A73" s="71">
        <v>68</v>
      </c>
      <c r="B73" s="77" t="s">
        <v>230</v>
      </c>
      <c r="C73" s="74" t="s">
        <v>231</v>
      </c>
      <c r="D73" s="77" t="s">
        <v>232</v>
      </c>
      <c r="E73" s="74" t="s">
        <v>27</v>
      </c>
      <c r="F73" s="74" t="s">
        <v>93</v>
      </c>
      <c r="G73" s="75">
        <v>1</v>
      </c>
      <c r="H73" s="75">
        <v>0.8</v>
      </c>
      <c r="I73" s="74" t="s">
        <v>89</v>
      </c>
      <c r="J73" s="74" t="s">
        <v>30</v>
      </c>
      <c r="K73" s="74" t="s">
        <v>30</v>
      </c>
      <c r="L73" s="74" t="s">
        <v>30</v>
      </c>
      <c r="M73" s="74" t="s">
        <v>30</v>
      </c>
      <c r="N73" s="74" t="s">
        <v>30</v>
      </c>
      <c r="O73" s="74" t="s">
        <v>89</v>
      </c>
      <c r="P73" s="74" t="s">
        <v>30</v>
      </c>
      <c r="Q73" s="74" t="s">
        <v>30</v>
      </c>
      <c r="R73" s="74" t="s">
        <v>30</v>
      </c>
      <c r="S73" s="74" t="s">
        <v>89</v>
      </c>
      <c r="T73" s="74" t="s">
        <v>30</v>
      </c>
      <c r="U73" s="76"/>
    </row>
    <row r="74" s="54" customFormat="1" ht="120" customHeight="1" spans="1:21">
      <c r="A74" s="71">
        <v>69</v>
      </c>
      <c r="B74" s="77" t="s">
        <v>233</v>
      </c>
      <c r="C74" s="74" t="s">
        <v>234</v>
      </c>
      <c r="D74" s="77" t="s">
        <v>235</v>
      </c>
      <c r="E74" s="74" t="s">
        <v>27</v>
      </c>
      <c r="F74" s="74" t="s">
        <v>93</v>
      </c>
      <c r="G74" s="75">
        <v>1</v>
      </c>
      <c r="H74" s="75">
        <v>1</v>
      </c>
      <c r="I74" s="74" t="s">
        <v>29</v>
      </c>
      <c r="J74" s="74" t="s">
        <v>30</v>
      </c>
      <c r="K74" s="74" t="s">
        <v>30</v>
      </c>
      <c r="L74" s="74" t="s">
        <v>30</v>
      </c>
      <c r="M74" s="74" t="s">
        <v>30</v>
      </c>
      <c r="N74" s="74" t="s">
        <v>30</v>
      </c>
      <c r="O74" s="74" t="s">
        <v>30</v>
      </c>
      <c r="P74" s="74" t="s">
        <v>30</v>
      </c>
      <c r="Q74" s="74" t="s">
        <v>30</v>
      </c>
      <c r="R74" s="74" t="s">
        <v>30</v>
      </c>
      <c r="S74" s="74" t="s">
        <v>30</v>
      </c>
      <c r="T74" s="74" t="s">
        <v>30</v>
      </c>
      <c r="U74" s="76"/>
    </row>
    <row r="75" s="54" customFormat="1" ht="120" customHeight="1" spans="1:21">
      <c r="A75" s="71">
        <v>70</v>
      </c>
      <c r="B75" s="77" t="s">
        <v>236</v>
      </c>
      <c r="C75" s="74" t="s">
        <v>237</v>
      </c>
      <c r="D75" s="78" t="s">
        <v>238</v>
      </c>
      <c r="E75" s="74" t="s">
        <v>27</v>
      </c>
      <c r="F75" s="74" t="s">
        <v>93</v>
      </c>
      <c r="G75" s="75">
        <v>1</v>
      </c>
      <c r="H75" s="75">
        <v>1</v>
      </c>
      <c r="I75" s="74" t="s">
        <v>89</v>
      </c>
      <c r="J75" s="74" t="s">
        <v>30</v>
      </c>
      <c r="K75" s="74" t="s">
        <v>30</v>
      </c>
      <c r="L75" s="74" t="s">
        <v>30</v>
      </c>
      <c r="M75" s="74" t="s">
        <v>30</v>
      </c>
      <c r="N75" s="74" t="s">
        <v>30</v>
      </c>
      <c r="O75" s="74" t="s">
        <v>30</v>
      </c>
      <c r="P75" s="74" t="s">
        <v>30</v>
      </c>
      <c r="Q75" s="74" t="s">
        <v>30</v>
      </c>
      <c r="R75" s="74" t="s">
        <v>89</v>
      </c>
      <c r="S75" s="74" t="s">
        <v>30</v>
      </c>
      <c r="T75" s="74" t="s">
        <v>30</v>
      </c>
      <c r="U75" s="76"/>
    </row>
    <row r="76" s="54" customFormat="1" ht="120" customHeight="1" spans="1:21">
      <c r="A76" s="71">
        <v>71</v>
      </c>
      <c r="B76" s="77" t="s">
        <v>239</v>
      </c>
      <c r="C76" s="74" t="s">
        <v>240</v>
      </c>
      <c r="D76" s="77" t="s">
        <v>241</v>
      </c>
      <c r="E76" s="74" t="s">
        <v>27</v>
      </c>
      <c r="F76" s="74" t="s">
        <v>93</v>
      </c>
      <c r="G76" s="75">
        <v>1</v>
      </c>
      <c r="H76" s="75">
        <v>1</v>
      </c>
      <c r="I76" s="74" t="s">
        <v>29</v>
      </c>
      <c r="J76" s="74" t="s">
        <v>30</v>
      </c>
      <c r="K76" s="74" t="s">
        <v>30</v>
      </c>
      <c r="L76" s="74" t="s">
        <v>30</v>
      </c>
      <c r="M76" s="74" t="s">
        <v>30</v>
      </c>
      <c r="N76" s="74" t="s">
        <v>30</v>
      </c>
      <c r="O76" s="74" t="s">
        <v>30</v>
      </c>
      <c r="P76" s="74" t="s">
        <v>30</v>
      </c>
      <c r="Q76" s="74" t="s">
        <v>30</v>
      </c>
      <c r="R76" s="74" t="s">
        <v>29</v>
      </c>
      <c r="S76" s="74" t="s">
        <v>30</v>
      </c>
      <c r="T76" s="74" t="s">
        <v>30</v>
      </c>
      <c r="U76" s="76"/>
    </row>
    <row r="77" s="54" customFormat="1" ht="120" customHeight="1" spans="1:21">
      <c r="A77" s="71">
        <v>72</v>
      </c>
      <c r="B77" s="77" t="s">
        <v>242</v>
      </c>
      <c r="C77" s="74" t="s">
        <v>243</v>
      </c>
      <c r="D77" s="77" t="s">
        <v>244</v>
      </c>
      <c r="E77" s="74" t="s">
        <v>27</v>
      </c>
      <c r="F77" s="74" t="s">
        <v>93</v>
      </c>
      <c r="G77" s="75">
        <v>7</v>
      </c>
      <c r="H77" s="75">
        <v>3.5</v>
      </c>
      <c r="I77" s="74" t="s">
        <v>89</v>
      </c>
      <c r="J77" s="74" t="s">
        <v>30</v>
      </c>
      <c r="K77" s="74" t="s">
        <v>30</v>
      </c>
      <c r="L77" s="74" t="s">
        <v>30</v>
      </c>
      <c r="M77" s="74" t="s">
        <v>30</v>
      </c>
      <c r="N77" s="74" t="s">
        <v>30</v>
      </c>
      <c r="O77" s="74" t="s">
        <v>30</v>
      </c>
      <c r="P77" s="74" t="s">
        <v>30</v>
      </c>
      <c r="Q77" s="74" t="s">
        <v>30</v>
      </c>
      <c r="R77" s="74" t="s">
        <v>30</v>
      </c>
      <c r="S77" s="74" t="s">
        <v>30</v>
      </c>
      <c r="T77" s="74" t="s">
        <v>30</v>
      </c>
      <c r="U77" s="76"/>
    </row>
    <row r="78" s="54" customFormat="1" ht="120" customHeight="1" spans="1:21">
      <c r="A78" s="71">
        <v>73</v>
      </c>
      <c r="B78" s="77" t="s">
        <v>245</v>
      </c>
      <c r="C78" s="74" t="s">
        <v>246</v>
      </c>
      <c r="D78" s="77" t="s">
        <v>247</v>
      </c>
      <c r="E78" s="74" t="s">
        <v>27</v>
      </c>
      <c r="F78" s="74" t="s">
        <v>93</v>
      </c>
      <c r="G78" s="75">
        <v>1</v>
      </c>
      <c r="H78" s="75">
        <v>1</v>
      </c>
      <c r="I78" s="74" t="s">
        <v>89</v>
      </c>
      <c r="J78" s="74" t="s">
        <v>30</v>
      </c>
      <c r="K78" s="74" t="s">
        <v>30</v>
      </c>
      <c r="L78" s="74" t="s">
        <v>30</v>
      </c>
      <c r="M78" s="74" t="s">
        <v>30</v>
      </c>
      <c r="N78" s="74" t="s">
        <v>30</v>
      </c>
      <c r="O78" s="74" t="s">
        <v>30</v>
      </c>
      <c r="P78" s="74" t="s">
        <v>30</v>
      </c>
      <c r="Q78" s="74" t="s">
        <v>30</v>
      </c>
      <c r="R78" s="74" t="s">
        <v>30</v>
      </c>
      <c r="S78" s="74" t="s">
        <v>30</v>
      </c>
      <c r="T78" s="74" t="s">
        <v>30</v>
      </c>
      <c r="U78" s="76"/>
    </row>
    <row r="79" s="54" customFormat="1" ht="120" customHeight="1" spans="1:21">
      <c r="A79" s="71">
        <v>74</v>
      </c>
      <c r="B79" s="77" t="s">
        <v>248</v>
      </c>
      <c r="C79" s="73" t="s">
        <v>249</v>
      </c>
      <c r="D79" s="77" t="s">
        <v>250</v>
      </c>
      <c r="E79" s="74" t="s">
        <v>27</v>
      </c>
      <c r="F79" s="74" t="s">
        <v>93</v>
      </c>
      <c r="G79" s="75">
        <v>1</v>
      </c>
      <c r="H79" s="75">
        <v>0.7</v>
      </c>
      <c r="I79" s="74" t="s">
        <v>29</v>
      </c>
      <c r="J79" s="74" t="s">
        <v>30</v>
      </c>
      <c r="K79" s="74" t="s">
        <v>30</v>
      </c>
      <c r="L79" s="74" t="s">
        <v>30</v>
      </c>
      <c r="M79" s="74" t="s">
        <v>30</v>
      </c>
      <c r="N79" s="74" t="s">
        <v>30</v>
      </c>
      <c r="O79" s="74" t="s">
        <v>30</v>
      </c>
      <c r="P79" s="74" t="s">
        <v>30</v>
      </c>
      <c r="Q79" s="74" t="s">
        <v>30</v>
      </c>
      <c r="R79" s="74" t="s">
        <v>30</v>
      </c>
      <c r="S79" s="74" t="s">
        <v>30</v>
      </c>
      <c r="T79" s="74" t="s">
        <v>30</v>
      </c>
      <c r="U79" s="76"/>
    </row>
    <row r="80" s="54" customFormat="1" ht="120" customHeight="1" spans="1:21">
      <c r="A80" s="71">
        <v>75</v>
      </c>
      <c r="B80" s="77" t="s">
        <v>251</v>
      </c>
      <c r="C80" s="74" t="s">
        <v>252</v>
      </c>
      <c r="D80" s="77" t="s">
        <v>253</v>
      </c>
      <c r="E80" s="74" t="s">
        <v>27</v>
      </c>
      <c r="F80" s="74" t="s">
        <v>93</v>
      </c>
      <c r="G80" s="75">
        <v>1</v>
      </c>
      <c r="H80" s="75">
        <v>1</v>
      </c>
      <c r="I80" s="74" t="s">
        <v>89</v>
      </c>
      <c r="J80" s="74" t="s">
        <v>30</v>
      </c>
      <c r="K80" s="74" t="s">
        <v>30</v>
      </c>
      <c r="L80" s="74" t="s">
        <v>30</v>
      </c>
      <c r="M80" s="74" t="s">
        <v>30</v>
      </c>
      <c r="N80" s="74" t="s">
        <v>30</v>
      </c>
      <c r="O80" s="74" t="s">
        <v>89</v>
      </c>
      <c r="P80" s="74" t="s">
        <v>30</v>
      </c>
      <c r="Q80" s="74" t="s">
        <v>30</v>
      </c>
      <c r="R80" s="74" t="s">
        <v>30</v>
      </c>
      <c r="S80" s="74" t="s">
        <v>30</v>
      </c>
      <c r="T80" s="74" t="s">
        <v>30</v>
      </c>
      <c r="U80" s="76"/>
    </row>
    <row r="81" s="54" customFormat="1" ht="120" customHeight="1" spans="1:21">
      <c r="A81" s="71">
        <v>76</v>
      </c>
      <c r="B81" s="77" t="s">
        <v>254</v>
      </c>
      <c r="C81" s="74" t="s">
        <v>255</v>
      </c>
      <c r="D81" s="77" t="s">
        <v>256</v>
      </c>
      <c r="E81" s="74" t="s">
        <v>27</v>
      </c>
      <c r="F81" s="74" t="s">
        <v>93</v>
      </c>
      <c r="G81" s="75">
        <v>1</v>
      </c>
      <c r="H81" s="75">
        <v>1</v>
      </c>
      <c r="I81" s="74" t="s">
        <v>29</v>
      </c>
      <c r="J81" s="74" t="s">
        <v>30</v>
      </c>
      <c r="K81" s="74" t="s">
        <v>30</v>
      </c>
      <c r="L81" s="74" t="s">
        <v>30</v>
      </c>
      <c r="M81" s="74" t="s">
        <v>30</v>
      </c>
      <c r="N81" s="74" t="s">
        <v>30</v>
      </c>
      <c r="O81" s="74" t="s">
        <v>29</v>
      </c>
      <c r="P81" s="74" t="s">
        <v>30</v>
      </c>
      <c r="Q81" s="74" t="s">
        <v>30</v>
      </c>
      <c r="R81" s="74" t="s">
        <v>30</v>
      </c>
      <c r="S81" s="74" t="s">
        <v>30</v>
      </c>
      <c r="T81" s="74" t="s">
        <v>30</v>
      </c>
      <c r="U81" s="76"/>
    </row>
    <row r="82" s="54" customFormat="1" ht="120" customHeight="1" spans="1:21">
      <c r="A82" s="71">
        <v>77</v>
      </c>
      <c r="B82" s="77" t="s">
        <v>257</v>
      </c>
      <c r="C82" s="79" t="s">
        <v>258</v>
      </c>
      <c r="D82" s="77" t="s">
        <v>259</v>
      </c>
      <c r="E82" s="74" t="s">
        <v>27</v>
      </c>
      <c r="F82" s="74" t="s">
        <v>93</v>
      </c>
      <c r="G82" s="75">
        <v>1.02</v>
      </c>
      <c r="H82" s="75">
        <v>1.02</v>
      </c>
      <c r="I82" s="74" t="s">
        <v>29</v>
      </c>
      <c r="J82" s="74" t="s">
        <v>30</v>
      </c>
      <c r="K82" s="74" t="s">
        <v>30</v>
      </c>
      <c r="L82" s="74" t="s">
        <v>30</v>
      </c>
      <c r="M82" s="74" t="s">
        <v>29</v>
      </c>
      <c r="N82" s="74" t="s">
        <v>30</v>
      </c>
      <c r="O82" s="74" t="s">
        <v>89</v>
      </c>
      <c r="P82" s="74" t="s">
        <v>30</v>
      </c>
      <c r="Q82" s="74" t="s">
        <v>30</v>
      </c>
      <c r="R82" s="74" t="s">
        <v>30</v>
      </c>
      <c r="S82" s="74" t="s">
        <v>30</v>
      </c>
      <c r="T82" s="74" t="s">
        <v>30</v>
      </c>
      <c r="U82" s="76"/>
    </row>
    <row r="83" s="54" customFormat="1" ht="120" customHeight="1" spans="1:21">
      <c r="A83" s="71">
        <v>78</v>
      </c>
      <c r="B83" s="77" t="s">
        <v>260</v>
      </c>
      <c r="C83" s="79" t="s">
        <v>261</v>
      </c>
      <c r="D83" s="77" t="s">
        <v>262</v>
      </c>
      <c r="E83" s="74" t="s">
        <v>27</v>
      </c>
      <c r="F83" s="74" t="s">
        <v>93</v>
      </c>
      <c r="G83" s="75">
        <v>1</v>
      </c>
      <c r="H83" s="75">
        <v>1</v>
      </c>
      <c r="I83" s="74" t="s">
        <v>29</v>
      </c>
      <c r="J83" s="74" t="s">
        <v>30</v>
      </c>
      <c r="K83" s="74" t="s">
        <v>30</v>
      </c>
      <c r="L83" s="74" t="s">
        <v>30</v>
      </c>
      <c r="M83" s="74" t="s">
        <v>30</v>
      </c>
      <c r="N83" s="74" t="s">
        <v>30</v>
      </c>
      <c r="O83" s="74" t="s">
        <v>30</v>
      </c>
      <c r="P83" s="74" t="s">
        <v>30</v>
      </c>
      <c r="Q83" s="74" t="s">
        <v>30</v>
      </c>
      <c r="R83" s="74" t="s">
        <v>30</v>
      </c>
      <c r="S83" s="74" t="s">
        <v>30</v>
      </c>
      <c r="T83" s="74" t="s">
        <v>30</v>
      </c>
      <c r="U83" s="76"/>
    </row>
    <row r="84" s="54" customFormat="1" ht="120" customHeight="1" spans="1:21">
      <c r="A84" s="71">
        <v>79</v>
      </c>
      <c r="B84" s="77" t="s">
        <v>263</v>
      </c>
      <c r="C84" s="74" t="s">
        <v>264</v>
      </c>
      <c r="D84" s="77" t="s">
        <v>265</v>
      </c>
      <c r="E84" s="74" t="s">
        <v>27</v>
      </c>
      <c r="F84" s="74" t="s">
        <v>93</v>
      </c>
      <c r="G84" s="75">
        <v>1</v>
      </c>
      <c r="H84" s="75">
        <v>1</v>
      </c>
      <c r="I84" s="74" t="s">
        <v>29</v>
      </c>
      <c r="J84" s="74" t="s">
        <v>30</v>
      </c>
      <c r="K84" s="74" t="s">
        <v>30</v>
      </c>
      <c r="L84" s="74" t="s">
        <v>30</v>
      </c>
      <c r="M84" s="74" t="s">
        <v>30</v>
      </c>
      <c r="N84" s="74" t="s">
        <v>30</v>
      </c>
      <c r="O84" s="74" t="s">
        <v>30</v>
      </c>
      <c r="P84" s="74" t="s">
        <v>30</v>
      </c>
      <c r="Q84" s="74" t="s">
        <v>30</v>
      </c>
      <c r="R84" s="74" t="s">
        <v>30</v>
      </c>
      <c r="S84" s="74" t="s">
        <v>30</v>
      </c>
      <c r="T84" s="74" t="s">
        <v>30</v>
      </c>
      <c r="U84" s="76"/>
    </row>
    <row r="85" s="54" customFormat="1" ht="120" customHeight="1" spans="1:21">
      <c r="A85" s="71">
        <v>80</v>
      </c>
      <c r="B85" s="77" t="s">
        <v>266</v>
      </c>
      <c r="C85" s="73" t="s">
        <v>216</v>
      </c>
      <c r="D85" s="77" t="s">
        <v>267</v>
      </c>
      <c r="E85" s="74" t="s">
        <v>61</v>
      </c>
      <c r="F85" s="74" t="s">
        <v>93</v>
      </c>
      <c r="G85" s="75">
        <v>0.8505</v>
      </c>
      <c r="H85" s="75">
        <v>0.55</v>
      </c>
      <c r="I85" s="74" t="s">
        <v>29</v>
      </c>
      <c r="J85" s="74" t="s">
        <v>30</v>
      </c>
      <c r="K85" s="74" t="s">
        <v>30</v>
      </c>
      <c r="L85" s="74" t="s">
        <v>30</v>
      </c>
      <c r="M85" s="74" t="s">
        <v>30</v>
      </c>
      <c r="N85" s="74" t="s">
        <v>30</v>
      </c>
      <c r="O85" s="74" t="s">
        <v>30</v>
      </c>
      <c r="P85" s="74" t="s">
        <v>30</v>
      </c>
      <c r="Q85" s="74" t="s">
        <v>30</v>
      </c>
      <c r="R85" s="74" t="s">
        <v>30</v>
      </c>
      <c r="S85" s="74" t="s">
        <v>30</v>
      </c>
      <c r="T85" s="74" t="s">
        <v>29</v>
      </c>
      <c r="U85" s="76"/>
    </row>
    <row r="86" s="54" customFormat="1" ht="120" customHeight="1" spans="1:21">
      <c r="A86" s="71">
        <v>81</v>
      </c>
      <c r="B86" s="77" t="s">
        <v>268</v>
      </c>
      <c r="C86" s="73" t="s">
        <v>216</v>
      </c>
      <c r="D86" s="77" t="s">
        <v>269</v>
      </c>
      <c r="E86" s="74" t="s">
        <v>61</v>
      </c>
      <c r="F86" s="74" t="s">
        <v>93</v>
      </c>
      <c r="G86" s="75">
        <v>0.5767</v>
      </c>
      <c r="H86" s="75">
        <v>0.5</v>
      </c>
      <c r="I86" s="74" t="s">
        <v>89</v>
      </c>
      <c r="J86" s="74" t="s">
        <v>30</v>
      </c>
      <c r="K86" s="74" t="s">
        <v>30</v>
      </c>
      <c r="L86" s="74" t="s">
        <v>30</v>
      </c>
      <c r="M86" s="74" t="s">
        <v>30</v>
      </c>
      <c r="N86" s="74" t="s">
        <v>30</v>
      </c>
      <c r="O86" s="74" t="s">
        <v>30</v>
      </c>
      <c r="P86" s="74" t="s">
        <v>30</v>
      </c>
      <c r="Q86" s="74" t="s">
        <v>30</v>
      </c>
      <c r="R86" s="74" t="s">
        <v>30</v>
      </c>
      <c r="S86" s="74" t="s">
        <v>30</v>
      </c>
      <c r="T86" s="74" t="s">
        <v>30</v>
      </c>
      <c r="U86" s="76"/>
    </row>
    <row r="87" s="54" customFormat="1" ht="120" customHeight="1" spans="1:21">
      <c r="A87" s="71">
        <v>82</v>
      </c>
      <c r="B87" s="77" t="s">
        <v>270</v>
      </c>
      <c r="C87" s="73" t="s">
        <v>271</v>
      </c>
      <c r="D87" s="77" t="s">
        <v>272</v>
      </c>
      <c r="E87" s="74" t="s">
        <v>61</v>
      </c>
      <c r="F87" s="74" t="s">
        <v>93</v>
      </c>
      <c r="G87" s="75">
        <v>0.5</v>
      </c>
      <c r="H87" s="75">
        <v>0.5</v>
      </c>
      <c r="I87" s="74" t="s">
        <v>29</v>
      </c>
      <c r="J87" s="74" t="s">
        <v>30</v>
      </c>
      <c r="K87" s="74" t="s">
        <v>30</v>
      </c>
      <c r="L87" s="74" t="s">
        <v>30</v>
      </c>
      <c r="M87" s="74" t="s">
        <v>30</v>
      </c>
      <c r="N87" s="74" t="s">
        <v>30</v>
      </c>
      <c r="O87" s="74" t="s">
        <v>30</v>
      </c>
      <c r="P87" s="74" t="s">
        <v>30</v>
      </c>
      <c r="Q87" s="74" t="s">
        <v>30</v>
      </c>
      <c r="R87" s="74" t="s">
        <v>30</v>
      </c>
      <c r="S87" s="74" t="s">
        <v>30</v>
      </c>
      <c r="T87" s="74" t="s">
        <v>30</v>
      </c>
      <c r="U87" s="76"/>
    </row>
  </sheetData>
  <autoFilter xmlns:etc="http://www.wps.cn/officeDocument/2017/etCustomData" ref="A5:U87" etc:filterBottomFollowUsedRange="0">
    <extLst/>
  </autoFilter>
  <sortState ref="A8:DQ553">
    <sortCondition ref="F8:F553"/>
    <sortCondition ref="G8:G553" descending="1"/>
  </sortState>
  <mergeCells count="11">
    <mergeCell ref="A1:U1"/>
    <mergeCell ref="I3:T3"/>
    <mergeCell ref="A3:A5"/>
    <mergeCell ref="B3:B5"/>
    <mergeCell ref="C3:C5"/>
    <mergeCell ref="D3:D5"/>
    <mergeCell ref="E3:E5"/>
    <mergeCell ref="F3:F5"/>
    <mergeCell ref="G3:G5"/>
    <mergeCell ref="H3:H5"/>
    <mergeCell ref="U3:U5"/>
  </mergeCells>
  <conditionalFormatting sqref="B6:B87">
    <cfRule type="duplicateValues" dxfId="0" priority="4"/>
  </conditionalFormatting>
  <conditionalFormatting sqref="B1:B5 B88:B1048576">
    <cfRule type="duplicateValues" dxfId="0" priority="13"/>
  </conditionalFormatting>
  <printOptions horizontalCentered="1"/>
  <pageMargins left="0.354166666666667" right="0.354166666666667" top="0.393055555555556" bottom="0.393055555555556" header="0.354166666666667" footer="0.354166666666667"/>
  <pageSetup paperSize="9" scale="37" fitToHeight="0" orientation="landscape" horizontalDpi="6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28"/>
  <sheetViews>
    <sheetView view="pageBreakPreview" zoomScale="70" zoomScaleNormal="100" workbookViewId="0">
      <pane xSplit="2" ySplit="5" topLeftCell="C6" activePane="bottomRight" state="frozen"/>
      <selection/>
      <selection pane="topRight"/>
      <selection pane="bottomLeft"/>
      <selection pane="bottomRight" activeCell="BR2" sqref="BR2:CW2"/>
    </sheetView>
  </sheetViews>
  <sheetFormatPr defaultColWidth="9" defaultRowHeight="14.25"/>
  <cols>
    <col min="1" max="1" width="8.63333333333333" style="4" customWidth="1"/>
    <col min="2" max="2" width="7.13333333333333" style="4" hidden="1" customWidth="1"/>
    <col min="3" max="5" width="8.56666666666667" style="4" customWidth="1"/>
    <col min="6" max="6" width="9.625" style="39" customWidth="1"/>
    <col min="7" max="9" width="9.625" style="4" customWidth="1"/>
    <col min="10" max="35" width="8.91666666666667" style="4" customWidth="1"/>
    <col min="36" max="39" width="8.56666666666667" style="4" customWidth="1"/>
    <col min="40" max="43" width="10.625" style="4" customWidth="1"/>
    <col min="44" max="73" width="8.56666666666667" style="4" customWidth="1"/>
    <col min="74" max="77" width="10.625" style="4" customWidth="1"/>
    <col min="78" max="101" width="8.56666666666667" style="4" customWidth="1"/>
    <col min="102" max="102" width="9" style="4" customWidth="1"/>
    <col min="103" max="103" width="9.75" style="4" customWidth="1"/>
    <col min="104" max="104" width="9" style="40"/>
    <col min="105" max="108" width="9" style="4"/>
    <col min="109" max="109" width="9.425" style="4"/>
    <col min="110" max="16383" width="9" style="4"/>
    <col min="16384" max="16384" width="9" style="41"/>
  </cols>
  <sheetData>
    <row r="1" ht="18.75" hidden="1" spans="1:109">
      <c r="A1" s="5" t="s">
        <v>273</v>
      </c>
      <c r="B1" s="5"/>
      <c r="AJ1" s="5" t="s">
        <v>274</v>
      </c>
      <c r="BR1" s="5" t="s">
        <v>275</v>
      </c>
    </row>
    <row r="2" s="38" customFormat="1" ht="40" customHeight="1" spans="1:109">
      <c r="A2" s="6" t="s">
        <v>276</v>
      </c>
      <c r="B2" s="6"/>
      <c r="C2" s="6"/>
      <c r="D2" s="6"/>
      <c r="E2" s="6"/>
      <c r="F2" s="42"/>
      <c r="G2" s="6"/>
      <c r="H2" s="6"/>
      <c r="I2" s="6"/>
      <c r="J2" s="6"/>
      <c r="K2" s="6"/>
      <c r="L2" s="6"/>
      <c r="M2" s="6"/>
      <c r="N2" s="6"/>
      <c r="O2" s="6"/>
      <c r="P2" s="6"/>
      <c r="Q2" s="6"/>
      <c r="R2" s="6"/>
      <c r="S2" s="6"/>
      <c r="T2" s="6"/>
      <c r="U2" s="6"/>
      <c r="V2" s="6"/>
      <c r="W2" s="6"/>
      <c r="X2" s="6"/>
      <c r="Y2" s="6"/>
      <c r="Z2" s="6"/>
      <c r="AA2" s="6"/>
      <c r="AB2" s="6"/>
      <c r="AC2" s="6"/>
      <c r="AD2" s="6"/>
      <c r="AE2" s="6"/>
      <c r="AF2" s="6"/>
      <c r="AG2" s="6"/>
      <c r="AH2" s="43"/>
      <c r="AI2" s="43"/>
      <c r="AJ2" s="7" t="s">
        <v>277</v>
      </c>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43"/>
      <c r="BQ2" s="43"/>
      <c r="BR2" s="7" t="s">
        <v>278</v>
      </c>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Z2" s="43"/>
    </row>
    <row r="3" s="2" customFormat="1" ht="15" customHeight="1" spans="1:109">
      <c r="A3" s="9"/>
      <c r="B3" s="9"/>
      <c r="C3" s="10"/>
      <c r="D3" s="10"/>
      <c r="E3" s="10"/>
      <c r="F3" s="44"/>
      <c r="G3" s="11"/>
      <c r="H3" s="11"/>
      <c r="I3" s="11"/>
      <c r="J3" s="12"/>
      <c r="K3" s="12"/>
      <c r="L3" s="12"/>
      <c r="M3" s="12"/>
      <c r="N3" s="12"/>
      <c r="O3" s="12"/>
      <c r="P3" s="12"/>
      <c r="Q3" s="12"/>
      <c r="R3" s="12"/>
      <c r="S3" s="12"/>
      <c r="T3" s="12"/>
      <c r="U3" s="12"/>
      <c r="Y3" s="12"/>
      <c r="Z3" s="12"/>
      <c r="AA3" s="12"/>
      <c r="AB3" s="13"/>
      <c r="AD3" s="13"/>
      <c r="AE3" s="13"/>
      <c r="AF3" s="14"/>
      <c r="AG3" s="13"/>
      <c r="AH3" s="15" t="s">
        <v>279</v>
      </c>
      <c r="AI3" s="13"/>
      <c r="AJ3" s="16"/>
      <c r="AK3" s="17"/>
      <c r="AL3" s="17"/>
      <c r="AM3" s="17"/>
      <c r="AN3" s="17"/>
      <c r="AO3" s="17"/>
      <c r="AP3" s="17"/>
      <c r="AQ3" s="17"/>
      <c r="AR3" s="13"/>
      <c r="AS3" s="13"/>
      <c r="AT3" s="13"/>
      <c r="AU3" s="13"/>
      <c r="AV3" s="13"/>
      <c r="AW3" s="13"/>
      <c r="AX3" s="13"/>
      <c r="AY3" s="13"/>
      <c r="AZ3" s="13"/>
      <c r="BA3" s="13"/>
      <c r="BB3" s="13"/>
      <c r="BC3" s="13"/>
      <c r="BE3" s="13"/>
      <c r="BG3" s="13"/>
      <c r="BH3" s="13"/>
      <c r="BI3" s="13"/>
      <c r="BJ3" s="13"/>
      <c r="BK3" s="13"/>
      <c r="BL3" s="13"/>
      <c r="BM3" s="13"/>
      <c r="BO3" s="13"/>
      <c r="BP3" s="18" t="s">
        <v>280</v>
      </c>
      <c r="BQ3" s="13"/>
      <c r="BR3" s="16"/>
      <c r="BS3" s="17"/>
      <c r="BT3" s="17"/>
      <c r="BU3" s="17"/>
      <c r="BV3" s="17"/>
      <c r="BW3" s="17"/>
      <c r="BX3" s="17"/>
      <c r="BY3" s="17"/>
      <c r="BZ3" s="13"/>
      <c r="CA3" s="13"/>
      <c r="CB3" s="13"/>
      <c r="CC3" s="13"/>
      <c r="CD3" s="13"/>
      <c r="CE3" s="13"/>
      <c r="CF3" s="13"/>
      <c r="CG3" s="13"/>
      <c r="CH3" s="13"/>
      <c r="CI3" s="13"/>
      <c r="CJ3" s="13"/>
      <c r="CK3" s="13"/>
      <c r="CM3" s="13"/>
      <c r="CO3" s="13"/>
      <c r="CR3" s="13"/>
      <c r="CS3" s="13"/>
      <c r="CT3" s="13"/>
      <c r="CU3" s="13"/>
      <c r="CW3" s="13"/>
      <c r="CX3" s="18" t="s">
        <v>280</v>
      </c>
      <c r="CZ3" s="45"/>
    </row>
    <row r="4" s="3" customFormat="1" ht="40" customHeight="1" spans="1:109">
      <c r="A4" s="19" t="s">
        <v>281</v>
      </c>
      <c r="B4" s="19"/>
      <c r="C4" s="19" t="s">
        <v>282</v>
      </c>
      <c r="D4" s="19"/>
      <c r="E4" s="19"/>
      <c r="F4" s="19" t="s">
        <v>283</v>
      </c>
      <c r="G4" s="19"/>
      <c r="H4" s="19"/>
      <c r="I4" s="19"/>
      <c r="J4" s="20" t="s">
        <v>11</v>
      </c>
      <c r="K4" s="20"/>
      <c r="L4" s="46" t="s">
        <v>12</v>
      </c>
      <c r="M4" s="47"/>
      <c r="N4" s="20" t="s">
        <v>13</v>
      </c>
      <c r="O4" s="20"/>
      <c r="P4" s="46" t="s">
        <v>14</v>
      </c>
      <c r="Q4" s="47"/>
      <c r="R4" s="46" t="s">
        <v>15</v>
      </c>
      <c r="S4" s="47"/>
      <c r="T4" s="20" t="s">
        <v>16</v>
      </c>
      <c r="U4" s="20"/>
      <c r="V4" s="20" t="s">
        <v>17</v>
      </c>
      <c r="W4" s="20"/>
      <c r="X4" s="20" t="s">
        <v>18</v>
      </c>
      <c r="Y4" s="20"/>
      <c r="Z4" s="20" t="s">
        <v>19</v>
      </c>
      <c r="AA4" s="20"/>
      <c r="AB4" s="20" t="s">
        <v>20</v>
      </c>
      <c r="AC4" s="20"/>
      <c r="AD4" s="20" t="s">
        <v>21</v>
      </c>
      <c r="AE4" s="20"/>
      <c r="AF4" s="20" t="s">
        <v>284</v>
      </c>
      <c r="AG4" s="20"/>
      <c r="AH4" s="21" t="s">
        <v>285</v>
      </c>
      <c r="AI4" s="21"/>
      <c r="AJ4" s="22" t="s">
        <v>281</v>
      </c>
      <c r="AK4" s="19" t="s">
        <v>282</v>
      </c>
      <c r="AL4" s="19"/>
      <c r="AM4" s="19"/>
      <c r="AN4" s="19" t="s">
        <v>283</v>
      </c>
      <c r="AO4" s="19"/>
      <c r="AP4" s="19"/>
      <c r="AQ4" s="19"/>
      <c r="AR4" s="20" t="s">
        <v>11</v>
      </c>
      <c r="AS4" s="20"/>
      <c r="AT4" s="46" t="s">
        <v>12</v>
      </c>
      <c r="AU4" s="47"/>
      <c r="AV4" s="20" t="s">
        <v>13</v>
      </c>
      <c r="AW4" s="20"/>
      <c r="AX4" s="46" t="s">
        <v>14</v>
      </c>
      <c r="AY4" s="47"/>
      <c r="AZ4" s="46" t="s">
        <v>15</v>
      </c>
      <c r="BA4" s="47"/>
      <c r="BB4" s="20" t="s">
        <v>16</v>
      </c>
      <c r="BC4" s="20"/>
      <c r="BD4" s="20" t="s">
        <v>17</v>
      </c>
      <c r="BE4" s="20"/>
      <c r="BF4" s="20" t="s">
        <v>18</v>
      </c>
      <c r="BG4" s="20"/>
      <c r="BH4" s="20" t="s">
        <v>19</v>
      </c>
      <c r="BI4" s="20"/>
      <c r="BJ4" s="20" t="s">
        <v>20</v>
      </c>
      <c r="BK4" s="20"/>
      <c r="BL4" s="20" t="s">
        <v>21</v>
      </c>
      <c r="BM4" s="20"/>
      <c r="BN4" s="20" t="s">
        <v>284</v>
      </c>
      <c r="BO4" s="20"/>
      <c r="BP4" s="21" t="s">
        <v>285</v>
      </c>
      <c r="BQ4" s="21"/>
      <c r="BR4" s="22" t="s">
        <v>281</v>
      </c>
      <c r="BS4" s="19" t="s">
        <v>282</v>
      </c>
      <c r="BT4" s="19"/>
      <c r="BU4" s="19"/>
      <c r="BV4" s="19" t="s">
        <v>283</v>
      </c>
      <c r="BW4" s="19"/>
      <c r="BX4" s="19"/>
      <c r="BY4" s="19"/>
      <c r="BZ4" s="20" t="s">
        <v>11</v>
      </c>
      <c r="CA4" s="20"/>
      <c r="CB4" s="46" t="s">
        <v>12</v>
      </c>
      <c r="CC4" s="47"/>
      <c r="CD4" s="20" t="s">
        <v>13</v>
      </c>
      <c r="CE4" s="20"/>
      <c r="CF4" s="46" t="s">
        <v>14</v>
      </c>
      <c r="CG4" s="47"/>
      <c r="CH4" s="46" t="s">
        <v>15</v>
      </c>
      <c r="CI4" s="47"/>
      <c r="CJ4" s="20" t="s">
        <v>16</v>
      </c>
      <c r="CK4" s="20"/>
      <c r="CL4" s="20" t="s">
        <v>17</v>
      </c>
      <c r="CM4" s="20"/>
      <c r="CN4" s="20" t="s">
        <v>18</v>
      </c>
      <c r="CO4" s="20"/>
      <c r="CP4" s="20" t="s">
        <v>19</v>
      </c>
      <c r="CQ4" s="20"/>
      <c r="CR4" s="20" t="s">
        <v>20</v>
      </c>
      <c r="CS4" s="20"/>
      <c r="CT4" s="20" t="s">
        <v>21</v>
      </c>
      <c r="CU4" s="20"/>
      <c r="CV4" s="20" t="s">
        <v>284</v>
      </c>
      <c r="CW4" s="20"/>
      <c r="CX4" s="21" t="s">
        <v>285</v>
      </c>
      <c r="CY4" s="21"/>
      <c r="CZ4" s="48"/>
    </row>
    <row r="5" s="4" customFormat="1" ht="40" customHeight="1" spans="1:109">
      <c r="A5" s="23"/>
      <c r="B5" s="23"/>
      <c r="C5" s="23" t="s">
        <v>286</v>
      </c>
      <c r="D5" s="23" t="s">
        <v>7</v>
      </c>
      <c r="E5" s="19" t="s">
        <v>287</v>
      </c>
      <c r="F5" s="19" t="s">
        <v>288</v>
      </c>
      <c r="G5" s="19" t="s">
        <v>289</v>
      </c>
      <c r="H5" s="19" t="s">
        <v>290</v>
      </c>
      <c r="I5" s="19" t="s">
        <v>291</v>
      </c>
      <c r="J5" s="23" t="s">
        <v>292</v>
      </c>
      <c r="K5" s="23" t="s">
        <v>293</v>
      </c>
      <c r="L5" s="23" t="s">
        <v>292</v>
      </c>
      <c r="M5" s="23" t="s">
        <v>293</v>
      </c>
      <c r="N5" s="23" t="s">
        <v>292</v>
      </c>
      <c r="O5" s="23" t="s">
        <v>293</v>
      </c>
      <c r="P5" s="23" t="s">
        <v>292</v>
      </c>
      <c r="Q5" s="23" t="s">
        <v>293</v>
      </c>
      <c r="R5" s="23" t="s">
        <v>292</v>
      </c>
      <c r="S5" s="23" t="s">
        <v>293</v>
      </c>
      <c r="T5" s="23" t="s">
        <v>292</v>
      </c>
      <c r="U5" s="23" t="s">
        <v>293</v>
      </c>
      <c r="V5" s="23" t="s">
        <v>292</v>
      </c>
      <c r="W5" s="23" t="s">
        <v>293</v>
      </c>
      <c r="X5" s="23" t="s">
        <v>292</v>
      </c>
      <c r="Y5" s="23" t="s">
        <v>293</v>
      </c>
      <c r="Z5" s="23" t="s">
        <v>292</v>
      </c>
      <c r="AA5" s="23" t="s">
        <v>293</v>
      </c>
      <c r="AB5" s="23" t="s">
        <v>292</v>
      </c>
      <c r="AC5" s="23" t="s">
        <v>293</v>
      </c>
      <c r="AD5" s="23" t="s">
        <v>292</v>
      </c>
      <c r="AE5" s="23" t="s">
        <v>293</v>
      </c>
      <c r="AF5" s="23" t="s">
        <v>292</v>
      </c>
      <c r="AG5" s="23" t="s">
        <v>293</v>
      </c>
      <c r="AH5" s="22" t="s">
        <v>292</v>
      </c>
      <c r="AI5" s="19" t="s">
        <v>293</v>
      </c>
      <c r="AJ5" s="24"/>
      <c r="AK5" s="23" t="s">
        <v>286</v>
      </c>
      <c r="AL5" s="23" t="s">
        <v>7</v>
      </c>
      <c r="AM5" s="19" t="s">
        <v>287</v>
      </c>
      <c r="AN5" s="19" t="s">
        <v>288</v>
      </c>
      <c r="AO5" s="19" t="s">
        <v>289</v>
      </c>
      <c r="AP5" s="19" t="s">
        <v>290</v>
      </c>
      <c r="AQ5" s="19" t="s">
        <v>291</v>
      </c>
      <c r="AR5" s="23" t="s">
        <v>292</v>
      </c>
      <c r="AS5" s="23" t="s">
        <v>293</v>
      </c>
      <c r="AT5" s="23" t="s">
        <v>292</v>
      </c>
      <c r="AU5" s="23" t="s">
        <v>293</v>
      </c>
      <c r="AV5" s="23" t="s">
        <v>292</v>
      </c>
      <c r="AW5" s="23" t="s">
        <v>293</v>
      </c>
      <c r="AX5" s="23" t="s">
        <v>292</v>
      </c>
      <c r="AY5" s="23" t="s">
        <v>293</v>
      </c>
      <c r="AZ5" s="23" t="s">
        <v>292</v>
      </c>
      <c r="BA5" s="23" t="s">
        <v>293</v>
      </c>
      <c r="BB5" s="23" t="s">
        <v>292</v>
      </c>
      <c r="BC5" s="23" t="s">
        <v>293</v>
      </c>
      <c r="BD5" s="23" t="s">
        <v>292</v>
      </c>
      <c r="BE5" s="23" t="s">
        <v>293</v>
      </c>
      <c r="BF5" s="23" t="s">
        <v>292</v>
      </c>
      <c r="BG5" s="23" t="s">
        <v>293</v>
      </c>
      <c r="BH5" s="23" t="s">
        <v>292</v>
      </c>
      <c r="BI5" s="23" t="s">
        <v>293</v>
      </c>
      <c r="BJ5" s="23" t="s">
        <v>292</v>
      </c>
      <c r="BK5" s="23" t="s">
        <v>293</v>
      </c>
      <c r="BL5" s="23" t="s">
        <v>292</v>
      </c>
      <c r="BM5" s="23" t="s">
        <v>293</v>
      </c>
      <c r="BN5" s="23" t="s">
        <v>292</v>
      </c>
      <c r="BO5" s="23" t="s">
        <v>293</v>
      </c>
      <c r="BP5" s="22" t="s">
        <v>292</v>
      </c>
      <c r="BQ5" s="19" t="s">
        <v>293</v>
      </c>
      <c r="BR5" s="24"/>
      <c r="BS5" s="23" t="s">
        <v>286</v>
      </c>
      <c r="BT5" s="23" t="s">
        <v>7</v>
      </c>
      <c r="BU5" s="19" t="s">
        <v>287</v>
      </c>
      <c r="BV5" s="19" t="s">
        <v>288</v>
      </c>
      <c r="BW5" s="19" t="s">
        <v>289</v>
      </c>
      <c r="BX5" s="19" t="s">
        <v>290</v>
      </c>
      <c r="BY5" s="19" t="s">
        <v>291</v>
      </c>
      <c r="BZ5" s="23" t="s">
        <v>292</v>
      </c>
      <c r="CA5" s="23" t="s">
        <v>293</v>
      </c>
      <c r="CB5" s="23" t="s">
        <v>292</v>
      </c>
      <c r="CC5" s="23" t="s">
        <v>293</v>
      </c>
      <c r="CD5" s="23" t="s">
        <v>292</v>
      </c>
      <c r="CE5" s="23" t="s">
        <v>293</v>
      </c>
      <c r="CF5" s="23" t="s">
        <v>292</v>
      </c>
      <c r="CG5" s="23" t="s">
        <v>293</v>
      </c>
      <c r="CH5" s="23" t="s">
        <v>292</v>
      </c>
      <c r="CI5" s="23" t="s">
        <v>293</v>
      </c>
      <c r="CJ5" s="23" t="s">
        <v>292</v>
      </c>
      <c r="CK5" s="23" t="s">
        <v>293</v>
      </c>
      <c r="CL5" s="23" t="s">
        <v>292</v>
      </c>
      <c r="CM5" s="23" t="s">
        <v>293</v>
      </c>
      <c r="CN5" s="23" t="s">
        <v>292</v>
      </c>
      <c r="CO5" s="23" t="s">
        <v>293</v>
      </c>
      <c r="CP5" s="23" t="s">
        <v>292</v>
      </c>
      <c r="CQ5" s="23" t="s">
        <v>293</v>
      </c>
      <c r="CR5" s="23" t="s">
        <v>292</v>
      </c>
      <c r="CS5" s="23" t="s">
        <v>293</v>
      </c>
      <c r="CT5" s="23" t="s">
        <v>292</v>
      </c>
      <c r="CU5" s="23" t="s">
        <v>293</v>
      </c>
      <c r="CV5" s="23" t="s">
        <v>292</v>
      </c>
      <c r="CW5" s="23" t="s">
        <v>293</v>
      </c>
      <c r="CX5" s="22" t="s">
        <v>292</v>
      </c>
      <c r="CY5" s="19" t="s">
        <v>293</v>
      </c>
      <c r="CZ5" s="40"/>
    </row>
    <row r="6" s="4" customFormat="1" ht="40" customHeight="1" spans="1:109">
      <c r="A6" s="25" t="s">
        <v>294</v>
      </c>
      <c r="B6" s="25"/>
      <c r="C6" s="26" t="e">
        <f>AK6+BS6</f>
        <v>#REF!</v>
      </c>
      <c r="D6" s="27" t="e">
        <f>AL6+BT6</f>
        <v>#REF!</v>
      </c>
      <c r="E6" s="27" t="e">
        <f>AM6+BU6</f>
        <v>#REF!</v>
      </c>
      <c r="F6" s="26" t="e">
        <f>SUM(F7:F27)</f>
        <v>#REF!</v>
      </c>
      <c r="G6" s="28" t="e">
        <f>F6/C6</f>
        <v>#REF!</v>
      </c>
      <c r="H6" s="27" t="e">
        <f>SUM(H7:H27)</f>
        <v>#REF!</v>
      </c>
      <c r="I6" s="28" t="e">
        <f>H6/E6</f>
        <v>#REF!</v>
      </c>
      <c r="J6" s="26" t="e">
        <f>AR6+BZ6</f>
        <v>#REF!</v>
      </c>
      <c r="K6" s="28" t="e">
        <f>J6/(C6-COUNTIFS(具体项目表!I:I,"无需办理"))</f>
        <v>#REF!</v>
      </c>
      <c r="L6" s="30" t="e">
        <f>AT6+CB6</f>
        <v>#REF!</v>
      </c>
      <c r="M6" s="28" t="e">
        <f>L6/(C6-COUNTIFS(具体项目表!J:J,"无需办理"))</f>
        <v>#REF!</v>
      </c>
      <c r="N6" s="26" t="e">
        <f>AV6+CD6</f>
        <v>#REF!</v>
      </c>
      <c r="O6" s="28" t="e">
        <f>N6/(C6-COUNTIFS(具体项目表!K:K,"无需办理"))</f>
        <v>#REF!</v>
      </c>
      <c r="P6" s="30" t="e">
        <f>AX6+CF6</f>
        <v>#REF!</v>
      </c>
      <c r="Q6" s="28" t="e">
        <f>P6/(C6-COUNTIFS(具体项目表!L:L,"无需办理"))</f>
        <v>#REF!</v>
      </c>
      <c r="R6" s="30" t="e">
        <f>AZ6+CH6</f>
        <v>#REF!</v>
      </c>
      <c r="S6" s="28" t="e">
        <f>R6/(C6-COUNTIFS(具体项目表!M:M,"无需办理"))</f>
        <v>#REF!</v>
      </c>
      <c r="T6" s="26" t="e">
        <f>BB6+CJ6</f>
        <v>#REF!</v>
      </c>
      <c r="U6" s="28" t="e">
        <f>T6/(C6-COUNTIFS(具体项目表!N:N,"无需办理"))</f>
        <v>#REF!</v>
      </c>
      <c r="V6" s="26" t="e">
        <f>BD6+CL6</f>
        <v>#REF!</v>
      </c>
      <c r="W6" s="28" t="e">
        <f>V6/(C6-COUNTIFS(具体项目表!O:O,"无需办理"))</f>
        <v>#REF!</v>
      </c>
      <c r="X6" s="26" t="e">
        <f>BF6+CN6</f>
        <v>#REF!</v>
      </c>
      <c r="Y6" s="28" t="e">
        <f>X6/(C6-COUNTIFS(具体项目表!P:P,"无需办理"))</f>
        <v>#REF!</v>
      </c>
      <c r="Z6" s="26" t="e">
        <f>BH6+CP6</f>
        <v>#REF!</v>
      </c>
      <c r="AA6" s="28" t="e">
        <f>Z6/(C6-COUNTIFS(具体项目表!Q:Q,"无需办理"))</f>
        <v>#REF!</v>
      </c>
      <c r="AB6" s="26" t="e">
        <f>BJ6+CR6</f>
        <v>#REF!</v>
      </c>
      <c r="AC6" s="28" t="e">
        <f>AB6/(C6-COUNTIFS(具体项目表!R:R,"无需办理"))</f>
        <v>#REF!</v>
      </c>
      <c r="AD6" s="26" t="e">
        <f>BL6+CT6</f>
        <v>#REF!</v>
      </c>
      <c r="AE6" s="28" t="e">
        <f>AD6/(C6-COUNTIFS(具体项目表!S:S,"无需办理"))</f>
        <v>#REF!</v>
      </c>
      <c r="AF6" s="26" t="e">
        <f>BN6+CV6</f>
        <v>#REF!</v>
      </c>
      <c r="AG6" s="28" t="e">
        <f>AF6/(C6-COUNTIFS(具体项目表!T:T,"无需办理"))</f>
        <v>#REF!</v>
      </c>
      <c r="AH6" s="26" t="e">
        <f>BP6+CX6</f>
        <v>#REF!</v>
      </c>
      <c r="AI6" s="28" t="e">
        <f>AH6/C6</f>
        <v>#REF!</v>
      </c>
      <c r="AJ6" s="24" t="s">
        <v>294</v>
      </c>
      <c r="AK6" s="26" t="e">
        <f>SUM(AK7:AK27)</f>
        <v>#REF!</v>
      </c>
      <c r="AL6" s="27" t="e">
        <f>SUM(AL7:AL27)</f>
        <v>#REF!</v>
      </c>
      <c r="AM6" s="27" t="e">
        <f>SUM(AM7:AM27)</f>
        <v>#REF!</v>
      </c>
      <c r="AN6" s="26" t="e">
        <f>SUM(AN7:AN27)</f>
        <v>#REF!</v>
      </c>
      <c r="AO6" s="28" t="e">
        <f>AN6/AK6</f>
        <v>#REF!</v>
      </c>
      <c r="AP6" s="27" t="e">
        <f>SUM(AP7:AP27)</f>
        <v>#REF!</v>
      </c>
      <c r="AQ6" s="28" t="e">
        <f>AP6/AM6</f>
        <v>#REF!</v>
      </c>
      <c r="AR6" s="26" t="e">
        <f>SUM(AR7:AR27)</f>
        <v>#REF!</v>
      </c>
      <c r="AS6" s="28" t="e">
        <f>AR6/(AK6-COUNTIFS(具体项目表!I:I,"无需办理",具体项目表!F:F,"续建"))</f>
        <v>#REF!</v>
      </c>
      <c r="AT6" s="30" t="e">
        <f>SUM(AT7:AT27)</f>
        <v>#REF!</v>
      </c>
      <c r="AU6" s="28" t="e">
        <f>AT6/(AK6-COUNTIFS(具体项目表!J:J,"无需办理",具体项目表!F:F,"续建"))</f>
        <v>#REF!</v>
      </c>
      <c r="AV6" s="26" t="e">
        <f>SUM(AV7:AV27)</f>
        <v>#REF!</v>
      </c>
      <c r="AW6" s="28" t="e">
        <f>AV6/(AK6-COUNTIFS(具体项目表!K:K,"无需办理",具体项目表!F:F,"续建"))</f>
        <v>#REF!</v>
      </c>
      <c r="AX6" s="30" t="e">
        <f>SUM(AX7:AX27)</f>
        <v>#REF!</v>
      </c>
      <c r="AY6" s="28" t="e">
        <f>AX6/(AK6-COUNTIFS(具体项目表!L:L,"无需办理",具体项目表!F:F,"续建"))</f>
        <v>#REF!</v>
      </c>
      <c r="AZ6" s="30" t="e">
        <f>SUM(AZ7:AZ27)</f>
        <v>#REF!</v>
      </c>
      <c r="BA6" s="28" t="e">
        <f>AZ6/(AK6-COUNTIFS(具体项目表!M:M,"无需办理",具体项目表!F:F,"续建"))</f>
        <v>#REF!</v>
      </c>
      <c r="BB6" s="26" t="e">
        <f>SUM(BB7:BB27)</f>
        <v>#REF!</v>
      </c>
      <c r="BC6" s="28" t="e">
        <f>BB6/(AK6-COUNTIFS(具体项目表!N:N,"无需办理",具体项目表!F:F,"续建"))</f>
        <v>#REF!</v>
      </c>
      <c r="BD6" s="26" t="e">
        <f>SUM(BD7:BD27)</f>
        <v>#REF!</v>
      </c>
      <c r="BE6" s="28" t="e">
        <f>BD6/(AK6-COUNTIFS(具体项目表!O:O,"无需办理",具体项目表!F:F,"续建"))</f>
        <v>#REF!</v>
      </c>
      <c r="BF6" s="26" t="e">
        <f>SUM(BF7:BF27)</f>
        <v>#REF!</v>
      </c>
      <c r="BG6" s="28" t="e">
        <f>BF6/(AK6-COUNTIFS(具体项目表!P:P,"无需办理",具体项目表!F:F,"续建"))</f>
        <v>#REF!</v>
      </c>
      <c r="BH6" s="26" t="e">
        <f>SUM(BH7:BH27)</f>
        <v>#REF!</v>
      </c>
      <c r="BI6" s="28" t="e">
        <f>BH6/(AK6-COUNTIFS(具体项目表!Q:Q,"无需办理",具体项目表!F:F,"续建"))</f>
        <v>#REF!</v>
      </c>
      <c r="BJ6" s="26" t="e">
        <f>SUM(BJ7:BJ27)</f>
        <v>#REF!</v>
      </c>
      <c r="BK6" s="28" t="e">
        <f>BJ6/(AK6-COUNTIFS(具体项目表!R:R,"无需办理",具体项目表!F:F,"续建"))</f>
        <v>#REF!</v>
      </c>
      <c r="BL6" s="26" t="e">
        <f>SUM(BL7:BL27)</f>
        <v>#REF!</v>
      </c>
      <c r="BM6" s="28" t="e">
        <f>BL6/(AK6-COUNTIFS(具体项目表!S:S,"无需办理",具体项目表!F:F,"续建"))</f>
        <v>#REF!</v>
      </c>
      <c r="BN6" s="26" t="e">
        <f>SUM(BN7:BN27)</f>
        <v>#REF!</v>
      </c>
      <c r="BO6" s="28" t="e">
        <f>BN6/(AK6-COUNTIFS(具体项目表!T:T,"无需办理",具体项目表!F:F,"续建"))</f>
        <v>#REF!</v>
      </c>
      <c r="BP6" s="26" t="e">
        <f>SUM(BP7:BP27)</f>
        <v>#REF!</v>
      </c>
      <c r="BQ6" s="28" t="e">
        <f>BP6/AK6</f>
        <v>#REF!</v>
      </c>
      <c r="BR6" s="32" t="s">
        <v>294</v>
      </c>
      <c r="BS6" s="26" t="e">
        <f>SUM(BS7:BS27)</f>
        <v>#REF!</v>
      </c>
      <c r="BT6" s="27" t="e">
        <f>SUM(BT7:BT27)</f>
        <v>#REF!</v>
      </c>
      <c r="BU6" s="27" t="e">
        <f>SUM(BU7:BU27)</f>
        <v>#REF!</v>
      </c>
      <c r="BV6" s="26" t="e">
        <f>SUM(BV7:BV27)</f>
        <v>#REF!</v>
      </c>
      <c r="BW6" s="28" t="e">
        <f>BV6/BS6</f>
        <v>#REF!</v>
      </c>
      <c r="BX6" s="27" t="e">
        <f>SUM(BX7:BX27)</f>
        <v>#REF!</v>
      </c>
      <c r="BY6" s="28" t="e">
        <f>BX6/BU6</f>
        <v>#REF!</v>
      </c>
      <c r="BZ6" s="26" t="e">
        <f>SUM(BZ7:BZ27)</f>
        <v>#REF!</v>
      </c>
      <c r="CA6" s="28" t="e">
        <f>BZ6/(BS6-COUNTIFS(具体项目表!I:I,"无需办理",具体项目表!F:F,"新建"))</f>
        <v>#REF!</v>
      </c>
      <c r="CB6" s="30" t="e">
        <f>SUM(CB7:CB27)</f>
        <v>#REF!</v>
      </c>
      <c r="CC6" s="28" t="e">
        <f>CB6/(BS6-COUNTIFS(具体项目表!J:J,"无需办理",具体项目表!F:F,"新建"))</f>
        <v>#REF!</v>
      </c>
      <c r="CD6" s="26" t="e">
        <f>SUM(CD7:CD27)</f>
        <v>#REF!</v>
      </c>
      <c r="CE6" s="28" t="e">
        <f>CD6/(BS6-COUNTIFS(具体项目表!K:K,"无需办理",具体项目表!F:F,"新建"))</f>
        <v>#REF!</v>
      </c>
      <c r="CF6" s="30" t="e">
        <f>SUM(CF7:CF27)</f>
        <v>#REF!</v>
      </c>
      <c r="CG6" s="28" t="e">
        <f>CF6/(BS6-COUNTIFS(具体项目表!L:L,"无需办理",具体项目表!F:F,"新建"))</f>
        <v>#REF!</v>
      </c>
      <c r="CH6" s="30" t="e">
        <f>SUM(CH7:CH27)</f>
        <v>#REF!</v>
      </c>
      <c r="CI6" s="28" t="e">
        <f>CH6/(BS6-COUNTIFS(具体项目表!M:M,"无需办理",具体项目表!F:F,"新建"))</f>
        <v>#REF!</v>
      </c>
      <c r="CJ6" s="26" t="e">
        <f>SUM(CJ7:CJ27)</f>
        <v>#REF!</v>
      </c>
      <c r="CK6" s="28" t="e">
        <f>CJ6/(BS6-COUNTIFS(具体项目表!N:N,"无需办理",具体项目表!F:F,"新建"))</f>
        <v>#REF!</v>
      </c>
      <c r="CL6" s="26" t="e">
        <f>SUM(CL7:CL27)</f>
        <v>#REF!</v>
      </c>
      <c r="CM6" s="28" t="e">
        <f>CL6/(BS6-COUNTIFS(具体项目表!O:O,"无需办理",具体项目表!F:F,"新建"))</f>
        <v>#REF!</v>
      </c>
      <c r="CN6" s="26" t="e">
        <f>SUM(CN7:CN27)</f>
        <v>#REF!</v>
      </c>
      <c r="CO6" s="33" t="e">
        <f>CN6/(BS6-COUNTIFS(具体项目表!P:P,"无需办理",具体项目表!F:F,"新建"))</f>
        <v>#REF!</v>
      </c>
      <c r="CP6" s="26" t="e">
        <f>SUM(CP7:CP27)</f>
        <v>#REF!</v>
      </c>
      <c r="CQ6" s="33" t="e">
        <f>CP6/(BS6-COUNTIFS(具体项目表!Q:Q,"无需办理",具体项目表!F:F,"新建"))</f>
        <v>#REF!</v>
      </c>
      <c r="CR6" s="26" t="e">
        <f>SUM(CR7:CR27)</f>
        <v>#REF!</v>
      </c>
      <c r="CS6" s="28" t="e">
        <f>CR6/(BS6-COUNTIFS(具体项目表!R:R,"无需办理",具体项目表!F:F,"新建"))</f>
        <v>#REF!</v>
      </c>
      <c r="CT6" s="26" t="e">
        <f>SUM(CT7:CT27)</f>
        <v>#REF!</v>
      </c>
      <c r="CU6" s="28" t="e">
        <f>CT6/(BS6-COUNTIFS(具体项目表!S:S,"无需办理",具体项目表!F:F,"新建"))</f>
        <v>#REF!</v>
      </c>
      <c r="CV6" s="26" t="e">
        <f>SUM(CV7:CV27)</f>
        <v>#REF!</v>
      </c>
      <c r="CW6" s="28" t="e">
        <f>CV6/(BS6-COUNTIFS(具体项目表!T:T,"无需办理",具体项目表!F:F,"新建"))</f>
        <v>#REF!</v>
      </c>
      <c r="CX6" s="26" t="e">
        <f>SUM(CX7:CX27)</f>
        <v>#REF!</v>
      </c>
      <c r="CY6" s="28" t="e">
        <f>CX6/BS6</f>
        <v>#REF!</v>
      </c>
      <c r="CZ6" s="49" t="e">
        <f>CX6-BS6</f>
        <v>#REF!</v>
      </c>
      <c r="DA6" s="4" t="e">
        <f>BZ6+CB6+CD6+CF6+CH6+CL6+CN6+CP6+CR6+CT6+CV6</f>
        <v>#REF!</v>
      </c>
      <c r="DC6" s="4" t="e">
        <f>BS6*11-(COUNTIFS(具体项目表!I:I,"无需办理",具体项目表!F:F,"新建")+COUNTIFS(具体项目表!J:J,"无需办理",具体项目表!F:F,"新建")+COUNTIFS(具体项目表!K:K,"无需办理",具体项目表!F:F,"新建")+COUNTIFS(具体项目表!L:L,"无需办理",具体项目表!F:F,"新建")+COUNTIFS(具体项目表!M:M,"无需办理",具体项目表!F:F,"新建")+COUNTIFS(具体项目表!O:O,"无需办理",具体项目表!F:F,"新建")+COUNTIFS(具体项目表!P:P,"无需办理",具体项目表!F:F,"新建")+COUNTIFS(具体项目表!Q:Q,"无需办理",具体项目表!F:F,"新建")+COUNTIFS(具体项目表!R:R,"无需办理",具体项目表!F:F,"新建")+COUNTIFS(具体项目表!S:S,"无需办理",具体项目表!F:F,"新建")+COUNTIFS(具体项目表!T:T,"无需办理",具体项目表!F:F,"新建"))</f>
        <v>#REF!</v>
      </c>
      <c r="DD6" s="4" t="e">
        <f>DC6-DA6</f>
        <v>#REF!</v>
      </c>
      <c r="DE6" s="50" t="e">
        <f>DA6/DC6</f>
        <v>#REF!</v>
      </c>
    </row>
    <row r="7" s="4" customFormat="1" ht="40" customHeight="1" spans="1:109">
      <c r="A7" s="25" t="s">
        <v>295</v>
      </c>
      <c r="B7" s="25" t="s">
        <v>295</v>
      </c>
      <c r="C7" s="26" t="e">
        <f>AK7+BS7</f>
        <v>#REF!</v>
      </c>
      <c r="D7" s="27" t="e">
        <f>AL7+BT7</f>
        <v>#REF!</v>
      </c>
      <c r="E7" s="27" t="e">
        <f>AM7+BU7</f>
        <v>#REF!</v>
      </c>
      <c r="F7" s="26" t="e">
        <f>AN7+BV7</f>
        <v>#REF!</v>
      </c>
      <c r="G7" s="28" t="e">
        <f>F7/C7</f>
        <v>#REF!</v>
      </c>
      <c r="H7" s="27" t="e">
        <f>AP7+BX7</f>
        <v>#REF!</v>
      </c>
      <c r="I7" s="28" t="e">
        <f>H7/E7</f>
        <v>#REF!</v>
      </c>
      <c r="J7" s="26" t="e">
        <f>AR7+BZ7</f>
        <v>#REF!</v>
      </c>
      <c r="K7" s="28" t="e">
        <f>J7/(C7-COUNTIFS(具体项目表!#REF!,B7,具体项目表!I:I,"无需办理"))</f>
        <v>#REF!</v>
      </c>
      <c r="L7" s="30" t="e">
        <f>AT7+CB7</f>
        <v>#REF!</v>
      </c>
      <c r="M7" s="28" t="e">
        <f>L7/(C7-COUNTIFS(具体项目表!#REF!,B7,具体项目表!J:J,"无需办理"))</f>
        <v>#REF!</v>
      </c>
      <c r="N7" s="26" t="e">
        <f>AV7+CD7</f>
        <v>#REF!</v>
      </c>
      <c r="O7" s="28" t="e">
        <f>N7/(C7-COUNTIFS(具体项目表!#REF!,B7,具体项目表!K:K,"无需办理"))</f>
        <v>#REF!</v>
      </c>
      <c r="P7" s="30" t="e">
        <f>AX7+CF7</f>
        <v>#REF!</v>
      </c>
      <c r="Q7" s="28" t="e">
        <f>P7/(C7-COUNTIFS(具体项目表!#REF!,B7,具体项目表!L:L,"无需办理"))</f>
        <v>#REF!</v>
      </c>
      <c r="R7" s="30" t="e">
        <f>AZ7+CH7</f>
        <v>#REF!</v>
      </c>
      <c r="S7" s="28" t="e">
        <f>R7/(C7-COUNTIFS(具体项目表!#REF!,B7,具体项目表!M:M,"无需办理"))</f>
        <v>#REF!</v>
      </c>
      <c r="T7" s="26" t="e">
        <f>BB7+CJ7</f>
        <v>#REF!</v>
      </c>
      <c r="U7" s="28" t="e">
        <f>T7/(C7-COUNTIFS(具体项目表!#REF!,B7,具体项目表!N:N,"无需办理"))</f>
        <v>#REF!</v>
      </c>
      <c r="V7" s="26" t="e">
        <f>BD7+CL7</f>
        <v>#REF!</v>
      </c>
      <c r="W7" s="28" t="e">
        <f>V7/(C7-COUNTIFS(具体项目表!#REF!,B7,具体项目表!O:O,"无需办理"))</f>
        <v>#REF!</v>
      </c>
      <c r="X7" s="26" t="e">
        <f>BF7+CN7</f>
        <v>#REF!</v>
      </c>
      <c r="Y7" s="28" t="e">
        <f>X7/(C7-COUNTIFS(具体项目表!#REF!,B7,具体项目表!P:P,"无需办理"))</f>
        <v>#REF!</v>
      </c>
      <c r="Z7" s="26" t="e">
        <f>BH7+CP7</f>
        <v>#REF!</v>
      </c>
      <c r="AA7" s="28" t="e">
        <f>Z7/(C7-COUNTIFS(具体项目表!#REF!,B7,具体项目表!Q:Q,"无需办理"))</f>
        <v>#REF!</v>
      </c>
      <c r="AB7" s="26" t="e">
        <f>BJ7+CR7</f>
        <v>#REF!</v>
      </c>
      <c r="AC7" s="28" t="e">
        <f>AB7/(C7-COUNTIFS(具体项目表!#REF!,B7,具体项目表!R:R,"无需办理"))</f>
        <v>#REF!</v>
      </c>
      <c r="AD7" s="26" t="e">
        <f>BL7+CT7</f>
        <v>#REF!</v>
      </c>
      <c r="AE7" s="28" t="e">
        <f>AD7/(C7-COUNTIFS(具体项目表!#REF!,B7,具体项目表!S:S,"无需办理"))</f>
        <v>#REF!</v>
      </c>
      <c r="AF7" s="26" t="e">
        <f>BN7+CV7</f>
        <v>#REF!</v>
      </c>
      <c r="AG7" s="28" t="e">
        <f>AF7/(C7-COUNTIFS(具体项目表!#REF!,B7,具体项目表!T:T,"无需办理"))</f>
        <v>#REF!</v>
      </c>
      <c r="AH7" s="31" t="e">
        <f>BP7+CX7</f>
        <v>#REF!</v>
      </c>
      <c r="AI7" s="28" t="e">
        <f>AH7/C7</f>
        <v>#REF!</v>
      </c>
      <c r="AJ7" s="24" t="s">
        <v>295</v>
      </c>
      <c r="AK7" s="26" t="e">
        <f>COUNTIFS(具体项目表!#REF!,B7,具体项目表!F:F,"续建")</f>
        <v>#REF!</v>
      </c>
      <c r="AL7" s="27" t="e">
        <f>SUMIFS(具体项目表!G:G,具体项目表!#REF!,B7,具体项目表!F:F,"续建")</f>
        <v>#REF!</v>
      </c>
      <c r="AM7" s="27" t="e">
        <f>SUMIFS(具体项目表!H:H,具体项目表!#REF!,B7,具体项目表!F:F,"续建")</f>
        <v>#REF!</v>
      </c>
      <c r="AN7" s="26" t="e">
        <f>COUNTIFS(具体项目表!#REF!,B7,具体项目表!F:F,"续建",具体项目表!#REF!,"是")</f>
        <v>#REF!</v>
      </c>
      <c r="AO7" s="28" t="e">
        <f>AN7/AK7</f>
        <v>#REF!</v>
      </c>
      <c r="AP7" s="27" t="e">
        <f>SUMIFS(具体项目表!#REF!,具体项目表!#REF!,B7,具体项目表!F:F,"续建")</f>
        <v>#REF!</v>
      </c>
      <c r="AQ7" s="28" t="e">
        <f>AP7/AM7</f>
        <v>#REF!</v>
      </c>
      <c r="AR7" s="26" t="e">
        <f>COUNTIFS(具体项目表!#REF!,B7,具体项目表!I:I,"是",具体项目表!F:F,"续建")</f>
        <v>#REF!</v>
      </c>
      <c r="AS7" s="28" t="e">
        <f>AR7/(AK7-COUNTIFS(具体项目表!#REF!,B7,具体项目表!I:I,"无需办理",具体项目表!F:F,"续建"))</f>
        <v>#REF!</v>
      </c>
      <c r="AT7" s="30" t="e">
        <f>COUNTIFS(具体项目表!#REF!,B7,具体项目表!J:J,"是",具体项目表!F:F,"续建")</f>
        <v>#REF!</v>
      </c>
      <c r="AU7" s="28" t="e">
        <f>AT7/(AK7-COUNTIFS(具体项目表!#REF!,B7,具体项目表!J:J,"无需办理",具体项目表!F:F,"续建"))</f>
        <v>#REF!</v>
      </c>
      <c r="AV7" s="26" t="e">
        <f>COUNTIFS(具体项目表!#REF!,B7,具体项目表!K:K,"是",具体项目表!F:F,"续建")</f>
        <v>#REF!</v>
      </c>
      <c r="AW7" s="28" t="e">
        <f>AV7/(AK7-COUNTIFS(具体项目表!#REF!,B7,具体项目表!K:K,"无需办理",具体项目表!F:F,"续建"))</f>
        <v>#REF!</v>
      </c>
      <c r="AX7" s="30" t="e">
        <f>COUNTIFS(具体项目表!#REF!,B7,具体项目表!L:L,"是",具体项目表!F:F,"续建")</f>
        <v>#REF!</v>
      </c>
      <c r="AY7" s="28" t="e">
        <f>AX7/(AK7-COUNTIFS(具体项目表!#REF!,B7,具体项目表!L:L,"无需办理",具体项目表!F:F,"续建"))</f>
        <v>#REF!</v>
      </c>
      <c r="AZ7" s="30" t="e">
        <f>COUNTIFS(具体项目表!#REF!,B7,具体项目表!M:M,"是",具体项目表!F:F,"续建")</f>
        <v>#REF!</v>
      </c>
      <c r="BA7" s="28" t="e">
        <f>AZ7/(AK7-COUNTIFS(具体项目表!#REF!,B7,具体项目表!M:M,"无需办理",具体项目表!F:F,"续建"))</f>
        <v>#REF!</v>
      </c>
      <c r="BB7" s="26" t="e">
        <f>COUNTIFS(具体项目表!#REF!,B7,具体项目表!N:N,"是",具体项目表!F:F,"续建")</f>
        <v>#REF!</v>
      </c>
      <c r="BC7" s="28" t="e">
        <f>BB7/(AK7-COUNTIFS(具体项目表!#REF!,B7,具体项目表!N:N,"无需办理",具体项目表!F:F,"续建"))</f>
        <v>#REF!</v>
      </c>
      <c r="BD7" s="26" t="e">
        <f>COUNTIFS(具体项目表!#REF!,B7,具体项目表!O:O,"是",具体项目表!F:F,"续建")</f>
        <v>#REF!</v>
      </c>
      <c r="BE7" s="28" t="e">
        <f>BD7/(AK7-COUNTIFS(具体项目表!#REF!,B7,具体项目表!O:O,"无需办理",具体项目表!F:F,"续建"))</f>
        <v>#REF!</v>
      </c>
      <c r="BF7" s="26" t="e">
        <f>COUNTIFS(具体项目表!#REF!,B7,具体项目表!P:P,"是",具体项目表!F:F,"续建")</f>
        <v>#REF!</v>
      </c>
      <c r="BG7" s="28" t="e">
        <f>BF7/(AK7-COUNTIFS(具体项目表!#REF!,B7,具体项目表!P:P,"无需办理",具体项目表!F:F,"续建"))</f>
        <v>#REF!</v>
      </c>
      <c r="BH7" s="26" t="e">
        <f>COUNTIFS(具体项目表!#REF!,B7,具体项目表!Q:Q,"是",具体项目表!F:F,"续建")</f>
        <v>#REF!</v>
      </c>
      <c r="BI7" s="28" t="e">
        <f>BH7/(AK7-COUNTIFS(具体项目表!#REF!,B7,具体项目表!Q:Q,"无需办理",具体项目表!F:F,"续建"))</f>
        <v>#REF!</v>
      </c>
      <c r="BJ7" s="26" t="e">
        <f>COUNTIFS(具体项目表!#REF!,B7,具体项目表!R:R,"是",具体项目表!F:F,"续建")</f>
        <v>#REF!</v>
      </c>
      <c r="BK7" s="28" t="e">
        <f>BJ7/(AK7-COUNTIFS(具体项目表!#REF!,B7,具体项目表!R:R,"无需办理",具体项目表!F:F,"续建"))</f>
        <v>#REF!</v>
      </c>
      <c r="BL7" s="26" t="e">
        <f>COUNTIFS(具体项目表!#REF!,B7,具体项目表!S:S,"是",具体项目表!F:F,"续建")</f>
        <v>#REF!</v>
      </c>
      <c r="BM7" s="28" t="e">
        <f>BL7/(AK7-COUNTIFS(具体项目表!#REF!,B7,具体项目表!S:S,"无需办理",具体项目表!F:F,"续建"))</f>
        <v>#REF!</v>
      </c>
      <c r="BN7" s="26" t="e">
        <f>COUNTIFS(具体项目表!#REF!,B7,具体项目表!T:T,"是",具体项目表!F:F,"续建")</f>
        <v>#REF!</v>
      </c>
      <c r="BO7" s="28" t="e">
        <f>BN7/(AK7-COUNTIFS(具体项目表!#REF!,B7,具体项目表!T:T,"无需办理",具体项目表!F:F,"续建"))</f>
        <v>#REF!</v>
      </c>
      <c r="BP7" s="26" t="e">
        <f>COUNTIFS(具体项目表!#REF!,"0",具体项目表!#REF!,B7,具体项目表!F:F,"续建")</f>
        <v>#REF!</v>
      </c>
      <c r="BQ7" s="28" t="e">
        <f>BP7/AK7</f>
        <v>#REF!</v>
      </c>
      <c r="BR7" s="32" t="s">
        <v>295</v>
      </c>
      <c r="BS7" s="26" t="e">
        <f>COUNTIFS(具体项目表!#REF!,B7,具体项目表!F:F,"新建")</f>
        <v>#REF!</v>
      </c>
      <c r="BT7" s="27" t="e">
        <f>SUMIFS(具体项目表!G:G,具体项目表!#REF!,B7,具体项目表!F:F,"新建")</f>
        <v>#REF!</v>
      </c>
      <c r="BU7" s="27" t="e">
        <f>SUMIFS(具体项目表!H:H,具体项目表!#REF!,B7,具体项目表!F:F,"新建")</f>
        <v>#REF!</v>
      </c>
      <c r="BV7" s="26" t="e">
        <f>COUNTIFS(具体项目表!#REF!,B7,具体项目表!F:F,"新建",具体项目表!#REF!,"是")</f>
        <v>#REF!</v>
      </c>
      <c r="BW7" s="28" t="e">
        <f>BV7/BS7</f>
        <v>#REF!</v>
      </c>
      <c r="BX7" s="27" t="e">
        <f>SUMIFS(具体项目表!#REF!,具体项目表!#REF!,B7,具体项目表!F:F,"新建")</f>
        <v>#REF!</v>
      </c>
      <c r="BY7" s="28" t="e">
        <f>BX7/BU7</f>
        <v>#REF!</v>
      </c>
      <c r="BZ7" s="26" t="e">
        <f>COUNTIFS(具体项目表!#REF!,B7,具体项目表!I:I,"是",具体项目表!F:F,"新建")</f>
        <v>#REF!</v>
      </c>
      <c r="CA7" s="28" t="e">
        <f>BZ7/(BS7-COUNTIFS(具体项目表!#REF!,B7,具体项目表!I:I,"无需办理",具体项目表!F:F,"新建"))</f>
        <v>#REF!</v>
      </c>
      <c r="CB7" s="30" t="e">
        <f>COUNTIFS(具体项目表!#REF!,B7,具体项目表!J:J,"是",具体项目表!F:F,"新建")</f>
        <v>#REF!</v>
      </c>
      <c r="CC7" s="28" t="e">
        <f>CB7/(BS7-COUNTIFS(具体项目表!#REF!,B7,具体项目表!J:J,"无需办理",具体项目表!F:F,"新建"))</f>
        <v>#REF!</v>
      </c>
      <c r="CD7" s="26" t="e">
        <f>COUNTIFS(具体项目表!#REF!,B7,具体项目表!K:K,"是",具体项目表!F:F,"新建")</f>
        <v>#REF!</v>
      </c>
      <c r="CE7" s="28" t="e">
        <f>CD7/(BS7-COUNTIFS(具体项目表!#REF!,B7,具体项目表!K:K,"无需办理",具体项目表!F:F,"新建"))</f>
        <v>#REF!</v>
      </c>
      <c r="CF7" s="30" t="e">
        <f>COUNTIFS(具体项目表!#REF!,B7,具体项目表!L:L,"是",具体项目表!F:F,"新建")</f>
        <v>#REF!</v>
      </c>
      <c r="CG7" s="28" t="e">
        <f>CF7/(BS7-COUNTIFS(具体项目表!#REF!,B7,具体项目表!L:L,"无需办理",具体项目表!F:F,"新建"))</f>
        <v>#REF!</v>
      </c>
      <c r="CH7" s="30" t="e">
        <f>COUNTIFS(具体项目表!#REF!,B7,具体项目表!M:M,"是",具体项目表!F:F,"新建")</f>
        <v>#REF!</v>
      </c>
      <c r="CI7" s="28" t="e">
        <f>CH7/(BS7-COUNTIFS(具体项目表!#REF!,B7,具体项目表!M:M,"无需办理",具体项目表!F:F,"新建"))</f>
        <v>#REF!</v>
      </c>
      <c r="CJ7" s="26" t="e">
        <f>COUNTIFS(具体项目表!#REF!,B7,具体项目表!N:N,"是",具体项目表!F:F,"新建")</f>
        <v>#REF!</v>
      </c>
      <c r="CK7" s="28" t="e">
        <f>CJ7/(BS7-COUNTIFS(具体项目表!#REF!,B7,具体项目表!N:N,"无需办理",具体项目表!F:F,"新建"))</f>
        <v>#REF!</v>
      </c>
      <c r="CL7" s="26" t="e">
        <f>COUNTIFS(具体项目表!#REF!,B7,具体项目表!O:O,"是",具体项目表!F:F,"新建")</f>
        <v>#REF!</v>
      </c>
      <c r="CM7" s="28" t="e">
        <f>CL7/(BS7-COUNTIFS(具体项目表!#REF!,B7,具体项目表!O:O,"无需办理",具体项目表!F:F,"新建"))</f>
        <v>#REF!</v>
      </c>
      <c r="CN7" s="26" t="e">
        <f>COUNTIFS(具体项目表!#REF!,B7,具体项目表!P:P,"是",具体项目表!F:F,"新建")</f>
        <v>#REF!</v>
      </c>
      <c r="CO7" s="33" t="e">
        <f>CN7/(BS7-COUNTIFS(具体项目表!#REF!,B7,具体项目表!P:P,"无需办理",具体项目表!F:F,"新建"))</f>
        <v>#REF!</v>
      </c>
      <c r="CP7" s="26" t="e">
        <f>COUNTIFS(具体项目表!#REF!,B7,具体项目表!Q:Q,"是",具体项目表!F:F,"新建")</f>
        <v>#REF!</v>
      </c>
      <c r="CQ7" s="33" t="e">
        <f>CP7/(BS7-COUNTIFS(具体项目表!#REF!,B7,具体项目表!Q:Q,"无需办理",具体项目表!F:F,"新建"))</f>
        <v>#REF!</v>
      </c>
      <c r="CR7" s="26" t="e">
        <f>COUNTIFS(具体项目表!#REF!,B7,具体项目表!R:R,"是",具体项目表!F:F,"新建")</f>
        <v>#REF!</v>
      </c>
      <c r="CS7" s="28" t="e">
        <f>CR7/(BS7-COUNTIFS(具体项目表!#REF!,B7,具体项目表!R:R,"无需办理",具体项目表!F:F,"新建"))</f>
        <v>#REF!</v>
      </c>
      <c r="CT7" s="26" t="e">
        <f>COUNTIFS(具体项目表!#REF!,B7,具体项目表!S:S,"是",具体项目表!F:F,"新建")</f>
        <v>#REF!</v>
      </c>
      <c r="CU7" s="28" t="e">
        <f>CT7/(BS7-COUNTIFS(具体项目表!#REF!,B7,具体项目表!S:S,"无需办理",具体项目表!F:F,"新建"))</f>
        <v>#REF!</v>
      </c>
      <c r="CV7" s="26" t="e">
        <f>COUNTIFS(具体项目表!#REF!,B7,具体项目表!T:T,"是",具体项目表!F:F,"新建")</f>
        <v>#REF!</v>
      </c>
      <c r="CW7" s="28" t="e">
        <f>CV7/(BS7-COUNTIFS(具体项目表!#REF!,B7,具体项目表!T:T,"无需办理",具体项目表!F:F,"新建"))</f>
        <v>#REF!</v>
      </c>
      <c r="CX7" s="26" t="e">
        <f>COUNTIFS(具体项目表!#REF!,"0",具体项目表!#REF!,B7,具体项目表!F:F,"新建")</f>
        <v>#REF!</v>
      </c>
      <c r="CY7" s="28" t="e">
        <f>CX7/BS7</f>
        <v>#REF!</v>
      </c>
      <c r="CZ7" s="49" t="e">
        <f>CX7-BS7</f>
        <v>#REF!</v>
      </c>
      <c r="DA7" s="4" t="e">
        <f>BZ7+CB7+CD7+CF7+CH7+CL7+CN7+CP7+CR7+CT7+CV7</f>
        <v>#REF!</v>
      </c>
      <c r="DC7" s="4" t="e">
        <f>DA7+DD7</f>
        <v>#REF!</v>
      </c>
      <c r="DD7" s="4" t="e">
        <f>COUNTIFS(具体项目表!#REF!,B7,具体项目表!I:I,"否",具体项目表!F:F,"新建")+COUNTIFS(具体项目表!#REF!,B7,具体项目表!J:J,"否",具体项目表!F:F,"新建")+COUNTIFS(具体项目表!#REF!,B7,具体项目表!K:K,"否",具体项目表!F:F,"新建")+COUNTIFS(具体项目表!#REF!,B7,具体项目表!L:L,"否",具体项目表!F:F,"新建")+COUNTIFS(具体项目表!#REF!,B7,具体项目表!M:M,"否",具体项目表!F:F,"新建")+COUNTIFS(具体项目表!#REF!,B7,具体项目表!O:O,"否",具体项目表!F:F,"新建")+COUNTIFS(具体项目表!#REF!,B7,具体项目表!P:P,"否",具体项目表!F:F,"新建")+COUNTIFS(具体项目表!#REF!,B7,具体项目表!Q:Q,"否",具体项目表!F:F,"新建")+COUNTIFS(具体项目表!#REF!,B7,具体项目表!R:R,"否",具体项目表!F:F,"新建")+COUNTIFS(具体项目表!#REF!,B7,具体项目表!S:S,"否",具体项目表!F:F,"新建")+COUNTIFS(具体项目表!#REF!,B7,具体项目表!T:T,"否",具体项目表!F:F,"新建")</f>
        <v>#REF!</v>
      </c>
      <c r="DE7" s="50" t="e">
        <f>DA7/DC7</f>
        <v>#REF!</v>
      </c>
    </row>
    <row r="8" s="4" customFormat="1" ht="40" customHeight="1" spans="1:109">
      <c r="A8" s="25" t="s">
        <v>296</v>
      </c>
      <c r="B8" s="25" t="s">
        <v>296</v>
      </c>
      <c r="C8" s="26" t="e">
        <f>AK8+BS8</f>
        <v>#REF!</v>
      </c>
      <c r="D8" s="27" t="e">
        <f>AL8+BT8</f>
        <v>#REF!</v>
      </c>
      <c r="E8" s="27" t="e">
        <f>AM8+BU8</f>
        <v>#REF!</v>
      </c>
      <c r="F8" s="26" t="e">
        <f>AN8+BV8</f>
        <v>#REF!</v>
      </c>
      <c r="G8" s="28" t="e">
        <f>F8/C8</f>
        <v>#REF!</v>
      </c>
      <c r="H8" s="27" t="e">
        <f>AP8+BX8</f>
        <v>#REF!</v>
      </c>
      <c r="I8" s="28" t="e">
        <f>H8/E8</f>
        <v>#REF!</v>
      </c>
      <c r="J8" s="26" t="e">
        <f>AR8+BZ8</f>
        <v>#REF!</v>
      </c>
      <c r="K8" s="28" t="e">
        <f>J8/(C8-COUNTIFS(具体项目表!#REF!,B8,具体项目表!I:I,"无需办理"))</f>
        <v>#REF!</v>
      </c>
      <c r="L8" s="30" t="e">
        <f>AT8+CB8</f>
        <v>#REF!</v>
      </c>
      <c r="M8" s="28" t="e">
        <f>L8/(C8-COUNTIFS(具体项目表!#REF!,B8,具体项目表!J:J,"无需办理"))</f>
        <v>#REF!</v>
      </c>
      <c r="N8" s="26" t="e">
        <f>AV8+CD8</f>
        <v>#REF!</v>
      </c>
      <c r="O8" s="28" t="e">
        <f>N8/(C8-COUNTIFS(具体项目表!#REF!,B8,具体项目表!K:K,"无需办理"))</f>
        <v>#REF!</v>
      </c>
      <c r="P8" s="30" t="e">
        <f>AX8+CF8</f>
        <v>#REF!</v>
      </c>
      <c r="Q8" s="28" t="e">
        <f>P8/(C8-COUNTIFS(具体项目表!#REF!,B8,具体项目表!L:L,"无需办理"))</f>
        <v>#REF!</v>
      </c>
      <c r="R8" s="30" t="e">
        <f>AZ8+CH8</f>
        <v>#REF!</v>
      </c>
      <c r="S8" s="28" t="e">
        <f>R8/(C8-COUNTIFS(具体项目表!#REF!,B8,具体项目表!M:M,"无需办理"))</f>
        <v>#REF!</v>
      </c>
      <c r="T8" s="26" t="e">
        <f>BB8+CJ8</f>
        <v>#REF!</v>
      </c>
      <c r="U8" s="28" t="e">
        <f>T8/(C8-COUNTIFS(具体项目表!#REF!,B8,具体项目表!N:N,"无需办理"))</f>
        <v>#REF!</v>
      </c>
      <c r="V8" s="26" t="e">
        <f>BD8+CL8</f>
        <v>#REF!</v>
      </c>
      <c r="W8" s="28" t="e">
        <f>V8/(C8-COUNTIFS(具体项目表!#REF!,B8,具体项目表!O:O,"无需办理"))</f>
        <v>#REF!</v>
      </c>
      <c r="X8" s="26" t="e">
        <f>BF8+CN8</f>
        <v>#REF!</v>
      </c>
      <c r="Y8" s="28" t="e">
        <f>X8/(C8-COUNTIFS(具体项目表!#REF!,B8,具体项目表!P:P,"无需办理"))</f>
        <v>#REF!</v>
      </c>
      <c r="Z8" s="26" t="e">
        <f>BH8+CP8</f>
        <v>#REF!</v>
      </c>
      <c r="AA8" s="28" t="e">
        <f>Z8/(C8-COUNTIFS(具体项目表!#REF!,B8,具体项目表!Q:Q,"无需办理"))</f>
        <v>#REF!</v>
      </c>
      <c r="AB8" s="26" t="e">
        <f>BJ8+CR8</f>
        <v>#REF!</v>
      </c>
      <c r="AC8" s="28" t="e">
        <f>AB8/(C8-COUNTIFS(具体项目表!#REF!,B8,具体项目表!R:R,"无需办理"))</f>
        <v>#REF!</v>
      </c>
      <c r="AD8" s="26" t="e">
        <f>BL8+CT8</f>
        <v>#REF!</v>
      </c>
      <c r="AE8" s="28" t="e">
        <f>AD8/(C8-COUNTIFS(具体项目表!#REF!,B8,具体项目表!S:S,"无需办理"))</f>
        <v>#REF!</v>
      </c>
      <c r="AF8" s="26" t="e">
        <f>BN8+CV8</f>
        <v>#REF!</v>
      </c>
      <c r="AG8" s="28" t="e">
        <f>AF8/(C8-COUNTIFS(具体项目表!#REF!,B8,具体项目表!T:T,"无需办理"))</f>
        <v>#REF!</v>
      </c>
      <c r="AH8" s="31" t="e">
        <f>BP8+CX8</f>
        <v>#REF!</v>
      </c>
      <c r="AI8" s="28" t="e">
        <f>AH8/C8</f>
        <v>#REF!</v>
      </c>
      <c r="AJ8" s="24" t="s">
        <v>296</v>
      </c>
      <c r="AK8" s="26" t="e">
        <f>COUNTIFS(具体项目表!#REF!,B8,具体项目表!F:F,"续建")</f>
        <v>#REF!</v>
      </c>
      <c r="AL8" s="27" t="e">
        <f>SUMIFS(具体项目表!G:G,具体项目表!#REF!,B8,具体项目表!F:F,"续建")</f>
        <v>#REF!</v>
      </c>
      <c r="AM8" s="27" t="e">
        <f>SUMIFS(具体项目表!H:H,具体项目表!#REF!,B8,具体项目表!F:F,"续建")</f>
        <v>#REF!</v>
      </c>
      <c r="AN8" s="26" t="e">
        <f>COUNTIFS(具体项目表!#REF!,B8,具体项目表!F:F,"续建",具体项目表!#REF!,"是")</f>
        <v>#REF!</v>
      </c>
      <c r="AO8" s="28" t="e">
        <f>AN8/AK8</f>
        <v>#REF!</v>
      </c>
      <c r="AP8" s="27" t="e">
        <f>SUMIFS(具体项目表!#REF!,具体项目表!#REF!,B8,具体项目表!F:F,"续建")</f>
        <v>#REF!</v>
      </c>
      <c r="AQ8" s="28" t="e">
        <f>AP8/AM8</f>
        <v>#REF!</v>
      </c>
      <c r="AR8" s="26" t="e">
        <f>COUNTIFS(具体项目表!#REF!,B8,具体项目表!I:I,"是",具体项目表!F:F,"续建")</f>
        <v>#REF!</v>
      </c>
      <c r="AS8" s="28" t="e">
        <f>AR8/(AK8-COUNTIFS(具体项目表!#REF!,B8,具体项目表!I:I,"无需办理",具体项目表!F:F,"续建"))</f>
        <v>#REF!</v>
      </c>
      <c r="AT8" s="30" t="e">
        <f>COUNTIFS(具体项目表!#REF!,B8,具体项目表!J:J,"是",具体项目表!F:F,"续建")</f>
        <v>#REF!</v>
      </c>
      <c r="AU8" s="28" t="e">
        <f>AT8/(AK8-COUNTIFS(具体项目表!#REF!,B8,具体项目表!J:J,"无需办理",具体项目表!F:F,"续建"))</f>
        <v>#REF!</v>
      </c>
      <c r="AV8" s="26" t="e">
        <f>COUNTIFS(具体项目表!#REF!,B8,具体项目表!K:K,"是",具体项目表!F:F,"续建")</f>
        <v>#REF!</v>
      </c>
      <c r="AW8" s="28" t="e">
        <f>AV8/(AK8-COUNTIFS(具体项目表!#REF!,B8,具体项目表!K:K,"无需办理",具体项目表!F:F,"续建"))</f>
        <v>#REF!</v>
      </c>
      <c r="AX8" s="30" t="e">
        <f>COUNTIFS(具体项目表!#REF!,B8,具体项目表!L:L,"是",具体项目表!F:F,"续建")</f>
        <v>#REF!</v>
      </c>
      <c r="AY8" s="28" t="e">
        <f>AX8/(AK8-COUNTIFS(具体项目表!#REF!,B8,具体项目表!L:L,"无需办理",具体项目表!F:F,"续建"))</f>
        <v>#REF!</v>
      </c>
      <c r="AZ8" s="30" t="e">
        <f>COUNTIFS(具体项目表!#REF!,B8,具体项目表!M:M,"是",具体项目表!F:F,"续建")</f>
        <v>#REF!</v>
      </c>
      <c r="BA8" s="28" t="e">
        <f>AZ8/(AK8-COUNTIFS(具体项目表!#REF!,B8,具体项目表!M:M,"无需办理",具体项目表!F:F,"续建"))</f>
        <v>#REF!</v>
      </c>
      <c r="BB8" s="26" t="e">
        <f>COUNTIFS(具体项目表!#REF!,B8,具体项目表!N:N,"是",具体项目表!F:F,"续建")</f>
        <v>#REF!</v>
      </c>
      <c r="BC8" s="28" t="e">
        <f>BB8/(AK8-COUNTIFS(具体项目表!#REF!,B8,具体项目表!N:N,"无需办理",具体项目表!F:F,"续建"))</f>
        <v>#REF!</v>
      </c>
      <c r="BD8" s="26" t="e">
        <f>COUNTIFS(具体项目表!#REF!,B8,具体项目表!O:O,"是",具体项目表!F:F,"续建")</f>
        <v>#REF!</v>
      </c>
      <c r="BE8" s="28" t="e">
        <f>BD8/(AK8-COUNTIFS(具体项目表!#REF!,B8,具体项目表!O:O,"无需办理",具体项目表!F:F,"续建"))</f>
        <v>#REF!</v>
      </c>
      <c r="BF8" s="26" t="e">
        <f>COUNTIFS(具体项目表!#REF!,B8,具体项目表!P:P,"是",具体项目表!F:F,"续建")</f>
        <v>#REF!</v>
      </c>
      <c r="BG8" s="28" t="e">
        <f>BF8/(AK8-COUNTIFS(具体项目表!#REF!,B8,具体项目表!P:P,"无需办理",具体项目表!F:F,"续建"))</f>
        <v>#REF!</v>
      </c>
      <c r="BH8" s="26" t="e">
        <f>COUNTIFS(具体项目表!#REF!,B8,具体项目表!Q:Q,"是",具体项目表!F:F,"续建")</f>
        <v>#REF!</v>
      </c>
      <c r="BI8" s="28" t="e">
        <f>BH8/(AK8-COUNTIFS(具体项目表!#REF!,B8,具体项目表!Q:Q,"无需办理",具体项目表!F:F,"续建"))</f>
        <v>#REF!</v>
      </c>
      <c r="BJ8" s="26" t="e">
        <f>COUNTIFS(具体项目表!#REF!,B8,具体项目表!R:R,"是",具体项目表!F:F,"续建")</f>
        <v>#REF!</v>
      </c>
      <c r="BK8" s="28" t="e">
        <f>BJ8/(AK8-COUNTIFS(具体项目表!#REF!,B8,具体项目表!R:R,"无需办理",具体项目表!F:F,"续建"))</f>
        <v>#REF!</v>
      </c>
      <c r="BL8" s="26" t="e">
        <f>COUNTIFS(具体项目表!#REF!,B8,具体项目表!S:S,"是",具体项目表!F:F,"续建")</f>
        <v>#REF!</v>
      </c>
      <c r="BM8" s="28" t="e">
        <f>BL8/(AK8-COUNTIFS(具体项目表!#REF!,B8,具体项目表!S:S,"无需办理",具体项目表!F:F,"续建"))</f>
        <v>#REF!</v>
      </c>
      <c r="BN8" s="26" t="e">
        <f>COUNTIFS(具体项目表!#REF!,B8,具体项目表!T:T,"是",具体项目表!F:F,"续建")</f>
        <v>#REF!</v>
      </c>
      <c r="BO8" s="28" t="e">
        <f>BN8/(AK8-COUNTIFS(具体项目表!#REF!,B8,具体项目表!T:T,"无需办理",具体项目表!F:F,"续建"))</f>
        <v>#REF!</v>
      </c>
      <c r="BP8" s="26" t="e">
        <f>COUNTIFS(具体项目表!#REF!,"0",具体项目表!#REF!,B8,具体项目表!F:F,"续建")</f>
        <v>#REF!</v>
      </c>
      <c r="BQ8" s="28" t="e">
        <f>BP8/AK8</f>
        <v>#REF!</v>
      </c>
      <c r="BR8" s="32" t="s">
        <v>296</v>
      </c>
      <c r="BS8" s="26" t="e">
        <f>COUNTIFS(具体项目表!#REF!,B8,具体项目表!F:F,"新建")</f>
        <v>#REF!</v>
      </c>
      <c r="BT8" s="27" t="e">
        <f>SUMIFS(具体项目表!G:G,具体项目表!#REF!,B8,具体项目表!F:F,"新建")</f>
        <v>#REF!</v>
      </c>
      <c r="BU8" s="27" t="e">
        <f>SUMIFS(具体项目表!H:H,具体项目表!#REF!,B8,具体项目表!F:F,"新建")</f>
        <v>#REF!</v>
      </c>
      <c r="BV8" s="26" t="e">
        <f>COUNTIFS(具体项目表!#REF!,B8,具体项目表!F:F,"新建",具体项目表!#REF!,"是")</f>
        <v>#REF!</v>
      </c>
      <c r="BW8" s="28" t="e">
        <f>BV8/BS8</f>
        <v>#REF!</v>
      </c>
      <c r="BX8" s="27" t="e">
        <f>SUMIFS(具体项目表!#REF!,具体项目表!#REF!,B8,具体项目表!F:F,"新建")</f>
        <v>#REF!</v>
      </c>
      <c r="BY8" s="28" t="e">
        <f>BX8/BU8</f>
        <v>#REF!</v>
      </c>
      <c r="BZ8" s="26" t="e">
        <f>COUNTIFS(具体项目表!#REF!,B8,具体项目表!I:I,"是",具体项目表!F:F,"新建")</f>
        <v>#REF!</v>
      </c>
      <c r="CA8" s="28" t="e">
        <f>BZ8/(BS8-COUNTIFS(具体项目表!#REF!,B8,具体项目表!I:I,"无需办理",具体项目表!F:F,"新建"))</f>
        <v>#REF!</v>
      </c>
      <c r="CB8" s="30" t="e">
        <f>COUNTIFS(具体项目表!#REF!,B8,具体项目表!J:J,"是",具体项目表!F:F,"新建")</f>
        <v>#REF!</v>
      </c>
      <c r="CC8" s="28" t="e">
        <f>CB8/(BS8-COUNTIFS(具体项目表!#REF!,B8,具体项目表!J:J,"无需办理",具体项目表!F:F,"新建"))</f>
        <v>#REF!</v>
      </c>
      <c r="CD8" s="26" t="e">
        <f>COUNTIFS(具体项目表!#REF!,B8,具体项目表!K:K,"是",具体项目表!F:F,"新建")</f>
        <v>#REF!</v>
      </c>
      <c r="CE8" s="28" t="e">
        <f>CD8/(BS8-COUNTIFS(具体项目表!#REF!,B8,具体项目表!K:K,"无需办理",具体项目表!F:F,"新建"))</f>
        <v>#REF!</v>
      </c>
      <c r="CF8" s="30" t="e">
        <f>COUNTIFS(具体项目表!#REF!,B8,具体项目表!L:L,"是",具体项目表!F:F,"新建")</f>
        <v>#REF!</v>
      </c>
      <c r="CG8" s="28" t="e">
        <f>CF8/(BS8-COUNTIFS(具体项目表!#REF!,B8,具体项目表!L:L,"无需办理",具体项目表!F:F,"新建"))</f>
        <v>#REF!</v>
      </c>
      <c r="CH8" s="30" t="e">
        <f>COUNTIFS(具体项目表!#REF!,B8,具体项目表!M:M,"是",具体项目表!F:F,"新建")</f>
        <v>#REF!</v>
      </c>
      <c r="CI8" s="28" t="e">
        <f>CH8/(BS8-COUNTIFS(具体项目表!#REF!,B8,具体项目表!M:M,"无需办理",具体项目表!F:F,"新建"))</f>
        <v>#REF!</v>
      </c>
      <c r="CJ8" s="26" t="e">
        <f>COUNTIFS(具体项目表!#REF!,B8,具体项目表!N:N,"是",具体项目表!F:F,"新建")</f>
        <v>#REF!</v>
      </c>
      <c r="CK8" s="28" t="e">
        <f>CJ8/(BS8-COUNTIFS(具体项目表!#REF!,B8,具体项目表!N:N,"无需办理",具体项目表!F:F,"新建"))</f>
        <v>#REF!</v>
      </c>
      <c r="CL8" s="26" t="e">
        <f>COUNTIFS(具体项目表!#REF!,B8,具体项目表!O:O,"是",具体项目表!F:F,"新建")</f>
        <v>#REF!</v>
      </c>
      <c r="CM8" s="28" t="e">
        <f>CL8/(BS8-COUNTIFS(具体项目表!#REF!,B8,具体项目表!O:O,"无需办理",具体项目表!F:F,"新建"))</f>
        <v>#REF!</v>
      </c>
      <c r="CN8" s="26" t="e">
        <f>COUNTIFS(具体项目表!#REF!,B8,具体项目表!P:P,"是",具体项目表!F:F,"新建")</f>
        <v>#REF!</v>
      </c>
      <c r="CO8" s="33" t="e">
        <f>CN8/(BS8-COUNTIFS(具体项目表!#REF!,B8,具体项目表!P:P,"无需办理",具体项目表!F:F,"新建"))</f>
        <v>#REF!</v>
      </c>
      <c r="CP8" s="26" t="e">
        <f>COUNTIFS(具体项目表!#REF!,B8,具体项目表!Q:Q,"是",具体项目表!F:F,"新建")</f>
        <v>#REF!</v>
      </c>
      <c r="CQ8" s="33" t="e">
        <f>CP8/(BS8-COUNTIFS(具体项目表!#REF!,B8,具体项目表!Q:Q,"无需办理",具体项目表!F:F,"新建"))</f>
        <v>#REF!</v>
      </c>
      <c r="CR8" s="26" t="e">
        <f>COUNTIFS(具体项目表!#REF!,B8,具体项目表!R:R,"是",具体项目表!F:F,"新建")</f>
        <v>#REF!</v>
      </c>
      <c r="CS8" s="28" t="e">
        <f>CR8/(BS8-COUNTIFS(具体项目表!#REF!,B8,具体项目表!R:R,"无需办理",具体项目表!F:F,"新建"))</f>
        <v>#REF!</v>
      </c>
      <c r="CT8" s="26" t="e">
        <f>COUNTIFS(具体项目表!#REF!,B8,具体项目表!S:S,"是",具体项目表!F:F,"新建")</f>
        <v>#REF!</v>
      </c>
      <c r="CU8" s="28" t="e">
        <f>CT8/(BS8-COUNTIFS(具体项目表!#REF!,B8,具体项目表!S:S,"无需办理",具体项目表!F:F,"新建"))</f>
        <v>#REF!</v>
      </c>
      <c r="CV8" s="26" t="e">
        <f>COUNTIFS(具体项目表!#REF!,B8,具体项目表!T:T,"是",具体项目表!F:F,"新建")</f>
        <v>#REF!</v>
      </c>
      <c r="CW8" s="28" t="e">
        <f>CV8/(BS8-COUNTIFS(具体项目表!#REF!,B8,具体项目表!T:T,"无需办理",具体项目表!F:F,"新建"))</f>
        <v>#REF!</v>
      </c>
      <c r="CX8" s="26" t="e">
        <f>COUNTIFS(具体项目表!#REF!,"0",具体项目表!#REF!,B8,具体项目表!F:F,"新建")</f>
        <v>#REF!</v>
      </c>
      <c r="CY8" s="28" t="e">
        <f>CX8/BS8</f>
        <v>#REF!</v>
      </c>
      <c r="CZ8" s="49" t="e">
        <f>CX8-BS8</f>
        <v>#REF!</v>
      </c>
      <c r="DA8" s="4" t="e">
        <f>BZ8+CB8+CD8+CF8+CH8+CL8+CN8+CP8+CR8+CT8+CV8</f>
        <v>#REF!</v>
      </c>
      <c r="DC8" s="4" t="e">
        <f>DA8+DD8</f>
        <v>#REF!</v>
      </c>
      <c r="DD8" s="4" t="e">
        <f>COUNTIFS(具体项目表!#REF!,B8,具体项目表!I:I,"否",具体项目表!F:F,"新建")+COUNTIFS(具体项目表!#REF!,B8,具体项目表!J:J,"否",具体项目表!F:F,"新建")+COUNTIFS(具体项目表!#REF!,B8,具体项目表!K:K,"否",具体项目表!F:F,"新建")+COUNTIFS(具体项目表!#REF!,B8,具体项目表!L:L,"否",具体项目表!F:F,"新建")+COUNTIFS(具体项目表!#REF!,B8,具体项目表!M:M,"否",具体项目表!F:F,"新建")+COUNTIFS(具体项目表!#REF!,B8,具体项目表!O:O,"否",具体项目表!F:F,"新建")+COUNTIFS(具体项目表!#REF!,B8,具体项目表!P:P,"否",具体项目表!F:F,"新建")+COUNTIFS(具体项目表!#REF!,B8,具体项目表!Q:Q,"否",具体项目表!F:F,"新建")+COUNTIFS(具体项目表!#REF!,B8,具体项目表!R:R,"否",具体项目表!F:F,"新建")+COUNTIFS(具体项目表!#REF!,B8,具体项目表!S:S,"否",具体项目表!F:F,"新建")+COUNTIFS(具体项目表!#REF!,B8,具体项目表!T:T,"否",具体项目表!F:F,"新建")</f>
        <v>#REF!</v>
      </c>
      <c r="DE8" s="50" t="e">
        <f>DA8/DC8</f>
        <v>#REF!</v>
      </c>
    </row>
    <row r="9" s="4" customFormat="1" ht="40" customHeight="1" spans="1:109">
      <c r="A9" s="25" t="s">
        <v>297</v>
      </c>
      <c r="B9" s="25" t="s">
        <v>297</v>
      </c>
      <c r="C9" s="26" t="e">
        <f>AK9+BS9</f>
        <v>#REF!</v>
      </c>
      <c r="D9" s="27" t="e">
        <f>AL9+BT9</f>
        <v>#REF!</v>
      </c>
      <c r="E9" s="27" t="e">
        <f>AM9+BU9</f>
        <v>#REF!</v>
      </c>
      <c r="F9" s="26" t="e">
        <f>AN9+BV9</f>
        <v>#REF!</v>
      </c>
      <c r="G9" s="28" t="e">
        <f>F9/C9</f>
        <v>#REF!</v>
      </c>
      <c r="H9" s="27" t="e">
        <f>AP9+BX9</f>
        <v>#REF!</v>
      </c>
      <c r="I9" s="28" t="e">
        <f>H9/E9</f>
        <v>#REF!</v>
      </c>
      <c r="J9" s="26" t="e">
        <f>AR9+BZ9</f>
        <v>#REF!</v>
      </c>
      <c r="K9" s="28" t="e">
        <f>J9/(C9-COUNTIFS(具体项目表!#REF!,B9,具体项目表!I:I,"无需办理"))</f>
        <v>#REF!</v>
      </c>
      <c r="L9" s="30" t="e">
        <f>AT9+CB9</f>
        <v>#REF!</v>
      </c>
      <c r="M9" s="28" t="e">
        <f>L9/(C9-COUNTIFS(具体项目表!#REF!,B9,具体项目表!J:J,"无需办理"))</f>
        <v>#REF!</v>
      </c>
      <c r="N9" s="26" t="e">
        <f>AV9+CD9</f>
        <v>#REF!</v>
      </c>
      <c r="O9" s="28" t="e">
        <f>N9/(C9-COUNTIFS(具体项目表!#REF!,B9,具体项目表!K:K,"无需办理"))</f>
        <v>#REF!</v>
      </c>
      <c r="P9" s="30" t="e">
        <f>AX9+CF9</f>
        <v>#REF!</v>
      </c>
      <c r="Q9" s="28" t="e">
        <f>P9/(C9-COUNTIFS(具体项目表!#REF!,B9,具体项目表!L:L,"无需办理"))</f>
        <v>#REF!</v>
      </c>
      <c r="R9" s="30" t="e">
        <f>AZ9+CH9</f>
        <v>#REF!</v>
      </c>
      <c r="S9" s="28" t="e">
        <f>R9/(C9-COUNTIFS(具体项目表!#REF!,B9,具体项目表!M:M,"无需办理"))</f>
        <v>#REF!</v>
      </c>
      <c r="T9" s="26" t="e">
        <f>BB9+CJ9</f>
        <v>#REF!</v>
      </c>
      <c r="U9" s="28" t="e">
        <f>T9/(C9-COUNTIFS(具体项目表!#REF!,B9,具体项目表!N:N,"无需办理"))</f>
        <v>#REF!</v>
      </c>
      <c r="V9" s="26" t="e">
        <f>BD9+CL9</f>
        <v>#REF!</v>
      </c>
      <c r="W9" s="28" t="e">
        <f>V9/(C9-COUNTIFS(具体项目表!#REF!,B9,具体项目表!O:O,"无需办理"))</f>
        <v>#REF!</v>
      </c>
      <c r="X9" s="26" t="e">
        <f>BF9+CN9</f>
        <v>#REF!</v>
      </c>
      <c r="Y9" s="28" t="e">
        <f>X9/(C9-COUNTIFS(具体项目表!#REF!,B9,具体项目表!P:P,"无需办理"))</f>
        <v>#REF!</v>
      </c>
      <c r="Z9" s="26" t="e">
        <f>BH9+CP9</f>
        <v>#REF!</v>
      </c>
      <c r="AA9" s="28" t="e">
        <f>Z9/(C9-COUNTIFS(具体项目表!#REF!,B9,具体项目表!Q:Q,"无需办理"))</f>
        <v>#REF!</v>
      </c>
      <c r="AB9" s="26" t="e">
        <f>BJ9+CR9</f>
        <v>#REF!</v>
      </c>
      <c r="AC9" s="28" t="e">
        <f>AB9/(C9-COUNTIFS(具体项目表!#REF!,B9,具体项目表!R:R,"无需办理"))</f>
        <v>#REF!</v>
      </c>
      <c r="AD9" s="26" t="e">
        <f>BL9+CT9</f>
        <v>#REF!</v>
      </c>
      <c r="AE9" s="28" t="e">
        <f>AD9/(C9-COUNTIFS(具体项目表!#REF!,B9,具体项目表!S:S,"无需办理"))</f>
        <v>#REF!</v>
      </c>
      <c r="AF9" s="26" t="e">
        <f>BN9+CV9</f>
        <v>#REF!</v>
      </c>
      <c r="AG9" s="28" t="e">
        <f>AF9/(C9-COUNTIFS(具体项目表!#REF!,B9,具体项目表!T:T,"无需办理"))</f>
        <v>#REF!</v>
      </c>
      <c r="AH9" s="31" t="e">
        <f>BP9+CX9</f>
        <v>#REF!</v>
      </c>
      <c r="AI9" s="28" t="e">
        <f>AH9/C9</f>
        <v>#REF!</v>
      </c>
      <c r="AJ9" s="24" t="s">
        <v>297</v>
      </c>
      <c r="AK9" s="26" t="e">
        <f>COUNTIFS(具体项目表!#REF!,B9,具体项目表!F:F,"续建")</f>
        <v>#REF!</v>
      </c>
      <c r="AL9" s="27" t="e">
        <f>SUMIFS(具体项目表!G:G,具体项目表!#REF!,B9,具体项目表!F:F,"续建")</f>
        <v>#REF!</v>
      </c>
      <c r="AM9" s="27" t="e">
        <f>SUMIFS(具体项目表!H:H,具体项目表!#REF!,B9,具体项目表!F:F,"续建")</f>
        <v>#REF!</v>
      </c>
      <c r="AN9" s="26" t="e">
        <f>COUNTIFS(具体项目表!#REF!,B9,具体项目表!F:F,"续建",具体项目表!#REF!,"是")</f>
        <v>#REF!</v>
      </c>
      <c r="AO9" s="28" t="e">
        <f>AN9/AK9</f>
        <v>#REF!</v>
      </c>
      <c r="AP9" s="27" t="e">
        <f>SUMIFS(具体项目表!#REF!,具体项目表!#REF!,B9,具体项目表!F:F,"续建")</f>
        <v>#REF!</v>
      </c>
      <c r="AQ9" s="28" t="e">
        <f>AP9/AM9</f>
        <v>#REF!</v>
      </c>
      <c r="AR9" s="26" t="e">
        <f>COUNTIFS(具体项目表!#REF!,B9,具体项目表!I:I,"是",具体项目表!F:F,"续建")</f>
        <v>#REF!</v>
      </c>
      <c r="AS9" s="28" t="e">
        <f>AR9/(AK9-COUNTIFS(具体项目表!#REF!,B9,具体项目表!I:I,"无需办理",具体项目表!F:F,"续建"))</f>
        <v>#REF!</v>
      </c>
      <c r="AT9" s="30" t="e">
        <f>COUNTIFS(具体项目表!#REF!,B9,具体项目表!J:J,"是",具体项目表!F:F,"续建")</f>
        <v>#REF!</v>
      </c>
      <c r="AU9" s="28" t="e">
        <f>AT9/(AK9-COUNTIFS(具体项目表!#REF!,B9,具体项目表!J:J,"无需办理",具体项目表!F:F,"续建"))</f>
        <v>#REF!</v>
      </c>
      <c r="AV9" s="26" t="e">
        <f>COUNTIFS(具体项目表!#REF!,B9,具体项目表!K:K,"是",具体项目表!F:F,"续建")</f>
        <v>#REF!</v>
      </c>
      <c r="AW9" s="28" t="e">
        <f>AV9/(AK9-COUNTIFS(具体项目表!#REF!,B9,具体项目表!K:K,"无需办理",具体项目表!F:F,"续建"))</f>
        <v>#REF!</v>
      </c>
      <c r="AX9" s="30" t="e">
        <f>COUNTIFS(具体项目表!#REF!,B9,具体项目表!L:L,"是",具体项目表!F:F,"续建")</f>
        <v>#REF!</v>
      </c>
      <c r="AY9" s="28" t="e">
        <f>AX9/(AK9-COUNTIFS(具体项目表!#REF!,B9,具体项目表!L:L,"无需办理",具体项目表!F:F,"续建"))</f>
        <v>#REF!</v>
      </c>
      <c r="AZ9" s="30" t="e">
        <f>COUNTIFS(具体项目表!#REF!,B9,具体项目表!M:M,"是",具体项目表!F:F,"续建")</f>
        <v>#REF!</v>
      </c>
      <c r="BA9" s="28" t="e">
        <f>AZ9/(AK9-COUNTIFS(具体项目表!#REF!,B9,具体项目表!M:M,"无需办理",具体项目表!F:F,"续建"))</f>
        <v>#REF!</v>
      </c>
      <c r="BB9" s="26" t="e">
        <f>COUNTIFS(具体项目表!#REF!,B9,具体项目表!N:N,"是",具体项目表!F:F,"续建")</f>
        <v>#REF!</v>
      </c>
      <c r="BC9" s="28" t="e">
        <f>BB9/(AK9-COUNTIFS(具体项目表!#REF!,B9,具体项目表!N:N,"无需办理",具体项目表!F:F,"续建"))</f>
        <v>#REF!</v>
      </c>
      <c r="BD9" s="26" t="e">
        <f>COUNTIFS(具体项目表!#REF!,B9,具体项目表!O:O,"是",具体项目表!F:F,"续建")</f>
        <v>#REF!</v>
      </c>
      <c r="BE9" s="28" t="e">
        <f>BD9/(AK9-COUNTIFS(具体项目表!#REF!,B9,具体项目表!O:O,"无需办理",具体项目表!F:F,"续建"))</f>
        <v>#REF!</v>
      </c>
      <c r="BF9" s="26" t="e">
        <f>COUNTIFS(具体项目表!#REF!,B9,具体项目表!P:P,"是",具体项目表!F:F,"续建")</f>
        <v>#REF!</v>
      </c>
      <c r="BG9" s="28" t="e">
        <f>BF9/(AK9-COUNTIFS(具体项目表!#REF!,B9,具体项目表!P:P,"无需办理",具体项目表!F:F,"续建"))</f>
        <v>#REF!</v>
      </c>
      <c r="BH9" s="26" t="e">
        <f>COUNTIFS(具体项目表!#REF!,B9,具体项目表!Q:Q,"是",具体项目表!F:F,"续建")</f>
        <v>#REF!</v>
      </c>
      <c r="BI9" s="28" t="e">
        <f>BH9/(AK9-COUNTIFS(具体项目表!#REF!,B9,具体项目表!Q:Q,"无需办理",具体项目表!F:F,"续建"))</f>
        <v>#REF!</v>
      </c>
      <c r="BJ9" s="26" t="e">
        <f>COUNTIFS(具体项目表!#REF!,B9,具体项目表!R:R,"是",具体项目表!F:F,"续建")</f>
        <v>#REF!</v>
      </c>
      <c r="BK9" s="28" t="e">
        <f>BJ9/(AK9-COUNTIFS(具体项目表!#REF!,B9,具体项目表!R:R,"无需办理",具体项目表!F:F,"续建"))</f>
        <v>#REF!</v>
      </c>
      <c r="BL9" s="26" t="e">
        <f>COUNTIFS(具体项目表!#REF!,B9,具体项目表!S:S,"是",具体项目表!F:F,"续建")</f>
        <v>#REF!</v>
      </c>
      <c r="BM9" s="28" t="e">
        <f>BL9/(AK9-COUNTIFS(具体项目表!#REF!,B9,具体项目表!S:S,"无需办理",具体项目表!F:F,"续建"))</f>
        <v>#REF!</v>
      </c>
      <c r="BN9" s="26" t="e">
        <f>COUNTIFS(具体项目表!#REF!,B9,具体项目表!T:T,"是",具体项目表!F:F,"续建")</f>
        <v>#REF!</v>
      </c>
      <c r="BO9" s="28" t="e">
        <f>BN9/(AK9-COUNTIFS(具体项目表!#REF!,B9,具体项目表!T:T,"无需办理",具体项目表!F:F,"续建"))</f>
        <v>#REF!</v>
      </c>
      <c r="BP9" s="26" t="e">
        <f>COUNTIFS(具体项目表!#REF!,"0",具体项目表!#REF!,B9,具体项目表!F:F,"续建")</f>
        <v>#REF!</v>
      </c>
      <c r="BQ9" s="28" t="e">
        <f>BP9/AK9</f>
        <v>#REF!</v>
      </c>
      <c r="BR9" s="32" t="s">
        <v>297</v>
      </c>
      <c r="BS9" s="26" t="e">
        <f>COUNTIFS(具体项目表!#REF!,B9,具体项目表!F:F,"新建")</f>
        <v>#REF!</v>
      </c>
      <c r="BT9" s="27" t="e">
        <f>SUMIFS(具体项目表!G:G,具体项目表!#REF!,B9,具体项目表!F:F,"新建")</f>
        <v>#REF!</v>
      </c>
      <c r="BU9" s="27" t="e">
        <f>SUMIFS(具体项目表!H:H,具体项目表!#REF!,B9,具体项目表!F:F,"新建")</f>
        <v>#REF!</v>
      </c>
      <c r="BV9" s="26" t="e">
        <f>COUNTIFS(具体项目表!#REF!,B9,具体项目表!F:F,"新建",具体项目表!#REF!,"是")</f>
        <v>#REF!</v>
      </c>
      <c r="BW9" s="28" t="e">
        <f>BV9/BS9</f>
        <v>#REF!</v>
      </c>
      <c r="BX9" s="27" t="e">
        <f>SUMIFS(具体项目表!#REF!,具体项目表!#REF!,B9,具体项目表!F:F,"新建")</f>
        <v>#REF!</v>
      </c>
      <c r="BY9" s="28" t="e">
        <f>BX9/BU9</f>
        <v>#REF!</v>
      </c>
      <c r="BZ9" s="26" t="e">
        <f>COUNTIFS(具体项目表!#REF!,B9,具体项目表!I:I,"是",具体项目表!F:F,"新建")</f>
        <v>#REF!</v>
      </c>
      <c r="CA9" s="28" t="e">
        <f>BZ9/(BS9-COUNTIFS(具体项目表!#REF!,B9,具体项目表!I:I,"无需办理",具体项目表!F:F,"新建"))</f>
        <v>#REF!</v>
      </c>
      <c r="CB9" s="30" t="e">
        <f>COUNTIFS(具体项目表!#REF!,B9,具体项目表!J:J,"是",具体项目表!F:F,"新建")</f>
        <v>#REF!</v>
      </c>
      <c r="CC9" s="28" t="e">
        <f>CB9/(BS9-COUNTIFS(具体项目表!#REF!,B9,具体项目表!J:J,"无需办理",具体项目表!F:F,"新建"))</f>
        <v>#REF!</v>
      </c>
      <c r="CD9" s="26" t="e">
        <f>COUNTIFS(具体项目表!#REF!,B9,具体项目表!K:K,"是",具体项目表!F:F,"新建")</f>
        <v>#REF!</v>
      </c>
      <c r="CE9" s="28" t="e">
        <f>CD9/(BS9-COUNTIFS(具体项目表!#REF!,B9,具体项目表!K:K,"无需办理",具体项目表!F:F,"新建"))</f>
        <v>#REF!</v>
      </c>
      <c r="CF9" s="30" t="e">
        <f>COUNTIFS(具体项目表!#REF!,B9,具体项目表!L:L,"是",具体项目表!F:F,"新建")</f>
        <v>#REF!</v>
      </c>
      <c r="CG9" s="28" t="e">
        <f>CF9/(BS9-COUNTIFS(具体项目表!#REF!,B9,具体项目表!L:L,"无需办理",具体项目表!F:F,"新建"))</f>
        <v>#REF!</v>
      </c>
      <c r="CH9" s="30" t="e">
        <f>COUNTIFS(具体项目表!#REF!,B9,具体项目表!M:M,"是",具体项目表!F:F,"新建")</f>
        <v>#REF!</v>
      </c>
      <c r="CI9" s="28" t="e">
        <f>CH9/(BS9-COUNTIFS(具体项目表!#REF!,B9,具体项目表!M:M,"无需办理",具体项目表!F:F,"新建"))</f>
        <v>#REF!</v>
      </c>
      <c r="CJ9" s="26" t="e">
        <f>COUNTIFS(具体项目表!#REF!,B9,具体项目表!N:N,"是",具体项目表!F:F,"新建")</f>
        <v>#REF!</v>
      </c>
      <c r="CK9" s="28" t="e">
        <f>CJ9/(BS9-COUNTIFS(具体项目表!#REF!,B9,具体项目表!N:N,"无需办理",具体项目表!F:F,"新建"))</f>
        <v>#REF!</v>
      </c>
      <c r="CL9" s="26" t="e">
        <f>COUNTIFS(具体项目表!#REF!,B9,具体项目表!O:O,"是",具体项目表!F:F,"新建")</f>
        <v>#REF!</v>
      </c>
      <c r="CM9" s="28" t="e">
        <f>CL9/(BS9-COUNTIFS(具体项目表!#REF!,B9,具体项目表!O:O,"无需办理",具体项目表!F:F,"新建"))</f>
        <v>#REF!</v>
      </c>
      <c r="CN9" s="26" t="e">
        <f>COUNTIFS(具体项目表!#REF!,B9,具体项目表!P:P,"是",具体项目表!F:F,"新建")</f>
        <v>#REF!</v>
      </c>
      <c r="CO9" s="33" t="e">
        <f>CN9/(BS9-COUNTIFS(具体项目表!#REF!,B9,具体项目表!P:P,"无需办理",具体项目表!F:F,"新建"))</f>
        <v>#REF!</v>
      </c>
      <c r="CP9" s="26" t="e">
        <f>COUNTIFS(具体项目表!#REF!,B9,具体项目表!Q:Q,"是",具体项目表!F:F,"新建")</f>
        <v>#REF!</v>
      </c>
      <c r="CQ9" s="33" t="e">
        <f>CP9/(BS9-COUNTIFS(具体项目表!#REF!,B9,具体项目表!Q:Q,"无需办理",具体项目表!F:F,"新建"))</f>
        <v>#REF!</v>
      </c>
      <c r="CR9" s="26" t="e">
        <f>COUNTIFS(具体项目表!#REF!,B9,具体项目表!R:R,"是",具体项目表!F:F,"新建")</f>
        <v>#REF!</v>
      </c>
      <c r="CS9" s="28" t="e">
        <f>CR9/(BS9-COUNTIFS(具体项目表!#REF!,B9,具体项目表!R:R,"无需办理",具体项目表!F:F,"新建"))</f>
        <v>#REF!</v>
      </c>
      <c r="CT9" s="26" t="e">
        <f>COUNTIFS(具体项目表!#REF!,B9,具体项目表!S:S,"是",具体项目表!F:F,"新建")</f>
        <v>#REF!</v>
      </c>
      <c r="CU9" s="28" t="e">
        <f>CT9/(BS9-COUNTIFS(具体项目表!#REF!,B9,具体项目表!S:S,"无需办理",具体项目表!F:F,"新建"))</f>
        <v>#REF!</v>
      </c>
      <c r="CV9" s="26" t="e">
        <f>COUNTIFS(具体项目表!#REF!,B9,具体项目表!T:T,"是",具体项目表!F:F,"新建")</f>
        <v>#REF!</v>
      </c>
      <c r="CW9" s="28" t="e">
        <f>CV9/(BS9-COUNTIFS(具体项目表!#REF!,B9,具体项目表!T:T,"无需办理",具体项目表!F:F,"新建"))</f>
        <v>#REF!</v>
      </c>
      <c r="CX9" s="26" t="e">
        <f>COUNTIFS(具体项目表!#REF!,"0",具体项目表!#REF!,B9,具体项目表!F:F,"新建")</f>
        <v>#REF!</v>
      </c>
      <c r="CY9" s="28" t="e">
        <f>CX9/BS9</f>
        <v>#REF!</v>
      </c>
      <c r="CZ9" s="49" t="e">
        <f>CX9-BS9</f>
        <v>#REF!</v>
      </c>
      <c r="DA9" s="4" t="e">
        <f>BZ9+CB9+CD9+CF9+CH9+CL9+CN9+CP9+CR9+CT9+CV9</f>
        <v>#REF!</v>
      </c>
      <c r="DC9" s="4" t="e">
        <f>DA9+DD9</f>
        <v>#REF!</v>
      </c>
      <c r="DD9" s="4" t="e">
        <f>COUNTIFS(具体项目表!#REF!,B9,具体项目表!I:I,"否",具体项目表!F:F,"新建")+COUNTIFS(具体项目表!#REF!,B9,具体项目表!J:J,"否",具体项目表!F:F,"新建")+COUNTIFS(具体项目表!#REF!,B9,具体项目表!K:K,"否",具体项目表!F:F,"新建")+COUNTIFS(具体项目表!#REF!,B9,具体项目表!L:L,"否",具体项目表!F:F,"新建")+COUNTIFS(具体项目表!#REF!,B9,具体项目表!M:M,"否",具体项目表!F:F,"新建")+COUNTIFS(具体项目表!#REF!,B9,具体项目表!O:O,"否",具体项目表!F:F,"新建")+COUNTIFS(具体项目表!#REF!,B9,具体项目表!P:P,"否",具体项目表!F:F,"新建")+COUNTIFS(具体项目表!#REF!,B9,具体项目表!Q:Q,"否",具体项目表!F:F,"新建")+COUNTIFS(具体项目表!#REF!,B9,具体项目表!R:R,"否",具体项目表!F:F,"新建")+COUNTIFS(具体项目表!#REF!,B9,具体项目表!S:S,"否",具体项目表!F:F,"新建")+COUNTIFS(具体项目表!#REF!,B9,具体项目表!T:T,"否",具体项目表!F:F,"新建")</f>
        <v>#REF!</v>
      </c>
      <c r="DE9" s="50" t="e">
        <f>DA9/DC9</f>
        <v>#REF!</v>
      </c>
    </row>
    <row r="10" s="4" customFormat="1" ht="40" customHeight="1" spans="1:109">
      <c r="A10" s="25" t="s">
        <v>298</v>
      </c>
      <c r="B10" s="25" t="s">
        <v>298</v>
      </c>
      <c r="C10" s="26" t="e">
        <f>AK10+BS10</f>
        <v>#REF!</v>
      </c>
      <c r="D10" s="27" t="e">
        <f>AL10+BT10</f>
        <v>#REF!</v>
      </c>
      <c r="E10" s="27" t="e">
        <f>AM10+BU10</f>
        <v>#REF!</v>
      </c>
      <c r="F10" s="26" t="e">
        <f>AN10+BV10</f>
        <v>#REF!</v>
      </c>
      <c r="G10" s="28" t="e">
        <f>F10/C10</f>
        <v>#REF!</v>
      </c>
      <c r="H10" s="27" t="e">
        <f>AP10+BX10</f>
        <v>#REF!</v>
      </c>
      <c r="I10" s="28" t="e">
        <f>H10/E10</f>
        <v>#REF!</v>
      </c>
      <c r="J10" s="26" t="e">
        <f>AR10+BZ10</f>
        <v>#REF!</v>
      </c>
      <c r="K10" s="28" t="e">
        <f>J10/(C10-COUNTIFS(具体项目表!#REF!,B10,具体项目表!I:I,"无需办理"))</f>
        <v>#REF!</v>
      </c>
      <c r="L10" s="30" t="e">
        <f>AT10+CB10</f>
        <v>#REF!</v>
      </c>
      <c r="M10" s="28" t="e">
        <f>L10/(C10-COUNTIFS(具体项目表!#REF!,B10,具体项目表!J:J,"无需办理"))</f>
        <v>#REF!</v>
      </c>
      <c r="N10" s="26" t="e">
        <f>AV10+CD10</f>
        <v>#REF!</v>
      </c>
      <c r="O10" s="28" t="e">
        <f>N10/(C10-COUNTIFS(具体项目表!#REF!,B10,具体项目表!K:K,"无需办理"))</f>
        <v>#REF!</v>
      </c>
      <c r="P10" s="30" t="e">
        <f>AX10+CF10</f>
        <v>#REF!</v>
      </c>
      <c r="Q10" s="28" t="e">
        <f>P10/(C10-COUNTIFS(具体项目表!#REF!,B10,具体项目表!L:L,"无需办理"))</f>
        <v>#REF!</v>
      </c>
      <c r="R10" s="30" t="e">
        <f>AZ10+CH10</f>
        <v>#REF!</v>
      </c>
      <c r="S10" s="28" t="e">
        <f>R10/(C10-COUNTIFS(具体项目表!#REF!,B10,具体项目表!M:M,"无需办理"))</f>
        <v>#REF!</v>
      </c>
      <c r="T10" s="26" t="e">
        <f>BB10+CJ10</f>
        <v>#REF!</v>
      </c>
      <c r="U10" s="28" t="e">
        <f>T10/(C10-COUNTIFS(具体项目表!#REF!,B10,具体项目表!N:N,"无需办理"))</f>
        <v>#REF!</v>
      </c>
      <c r="V10" s="26" t="e">
        <f>BD10+CL10</f>
        <v>#REF!</v>
      </c>
      <c r="W10" s="28" t="e">
        <f>V10/(C10-COUNTIFS(具体项目表!#REF!,B10,具体项目表!O:O,"无需办理"))</f>
        <v>#REF!</v>
      </c>
      <c r="X10" s="26" t="e">
        <f>BF10+CN10</f>
        <v>#REF!</v>
      </c>
      <c r="Y10" s="28" t="e">
        <f>X10/(C10-COUNTIFS(具体项目表!#REF!,B10,具体项目表!P:P,"无需办理"))</f>
        <v>#REF!</v>
      </c>
      <c r="Z10" s="26" t="e">
        <f>BH10+CP10</f>
        <v>#REF!</v>
      </c>
      <c r="AA10" s="28" t="e">
        <f>Z10/(C10-COUNTIFS(具体项目表!#REF!,B10,具体项目表!Q:Q,"无需办理"))</f>
        <v>#REF!</v>
      </c>
      <c r="AB10" s="26" t="e">
        <f>BJ10+CR10</f>
        <v>#REF!</v>
      </c>
      <c r="AC10" s="28" t="e">
        <f>AB10/(C10-COUNTIFS(具体项目表!#REF!,B10,具体项目表!R:R,"无需办理"))</f>
        <v>#REF!</v>
      </c>
      <c r="AD10" s="26" t="e">
        <f>BL10+CT10</f>
        <v>#REF!</v>
      </c>
      <c r="AE10" s="28" t="e">
        <f>AD10/(C10-COUNTIFS(具体项目表!#REF!,B10,具体项目表!S:S,"无需办理"))</f>
        <v>#REF!</v>
      </c>
      <c r="AF10" s="26" t="e">
        <f>BN10+CV10</f>
        <v>#REF!</v>
      </c>
      <c r="AG10" s="28" t="e">
        <f>AF10/(C10-COUNTIFS(具体项目表!#REF!,B10,具体项目表!T:T,"无需办理"))</f>
        <v>#REF!</v>
      </c>
      <c r="AH10" s="31" t="e">
        <f>BP10+CX10</f>
        <v>#REF!</v>
      </c>
      <c r="AI10" s="28" t="e">
        <f>AH10/C10</f>
        <v>#REF!</v>
      </c>
      <c r="AJ10" s="24" t="s">
        <v>298</v>
      </c>
      <c r="AK10" s="26" t="e">
        <f>COUNTIFS(具体项目表!#REF!,B10,具体项目表!F:F,"续建")</f>
        <v>#REF!</v>
      </c>
      <c r="AL10" s="27" t="e">
        <f>SUMIFS(具体项目表!G:G,具体项目表!#REF!,B10,具体项目表!F:F,"续建")</f>
        <v>#REF!</v>
      </c>
      <c r="AM10" s="27" t="e">
        <f>SUMIFS(具体项目表!H:H,具体项目表!#REF!,B10,具体项目表!F:F,"续建")</f>
        <v>#REF!</v>
      </c>
      <c r="AN10" s="26" t="e">
        <f>COUNTIFS(具体项目表!#REF!,B10,具体项目表!F:F,"续建",具体项目表!#REF!,"是")</f>
        <v>#REF!</v>
      </c>
      <c r="AO10" s="28" t="e">
        <f>AN10/AK10</f>
        <v>#REF!</v>
      </c>
      <c r="AP10" s="27" t="e">
        <f>SUMIFS(具体项目表!#REF!,具体项目表!#REF!,B10,具体项目表!F:F,"续建")</f>
        <v>#REF!</v>
      </c>
      <c r="AQ10" s="28" t="e">
        <f>AP10/AM10</f>
        <v>#REF!</v>
      </c>
      <c r="AR10" s="26" t="e">
        <f>COUNTIFS(具体项目表!#REF!,B10,具体项目表!I:I,"是",具体项目表!F:F,"续建")</f>
        <v>#REF!</v>
      </c>
      <c r="AS10" s="28" t="e">
        <f>AR10/(AK10-COUNTIFS(具体项目表!#REF!,B10,具体项目表!I:I,"无需办理",具体项目表!F:F,"续建"))</f>
        <v>#REF!</v>
      </c>
      <c r="AT10" s="30" t="e">
        <f>COUNTIFS(具体项目表!#REF!,B10,具体项目表!J:J,"是",具体项目表!F:F,"续建")</f>
        <v>#REF!</v>
      </c>
      <c r="AU10" s="28" t="e">
        <f>AT10/(AK10-COUNTIFS(具体项目表!#REF!,B10,具体项目表!J:J,"无需办理",具体项目表!F:F,"续建"))</f>
        <v>#REF!</v>
      </c>
      <c r="AV10" s="26" t="e">
        <f>COUNTIFS(具体项目表!#REF!,B10,具体项目表!K:K,"是",具体项目表!F:F,"续建")</f>
        <v>#REF!</v>
      </c>
      <c r="AW10" s="28" t="e">
        <f>AV10/(AK10-COUNTIFS(具体项目表!#REF!,B10,具体项目表!K:K,"无需办理",具体项目表!F:F,"续建"))</f>
        <v>#REF!</v>
      </c>
      <c r="AX10" s="30" t="e">
        <f>COUNTIFS(具体项目表!#REF!,B10,具体项目表!L:L,"是",具体项目表!F:F,"续建")</f>
        <v>#REF!</v>
      </c>
      <c r="AY10" s="28" t="e">
        <f>AX10/(AK10-COUNTIFS(具体项目表!#REF!,B10,具体项目表!L:L,"无需办理",具体项目表!F:F,"续建"))</f>
        <v>#REF!</v>
      </c>
      <c r="AZ10" s="30" t="e">
        <f>COUNTIFS(具体项目表!#REF!,B10,具体项目表!M:M,"是",具体项目表!F:F,"续建")</f>
        <v>#REF!</v>
      </c>
      <c r="BA10" s="28" t="e">
        <f>AZ10/(AK10-COUNTIFS(具体项目表!#REF!,B10,具体项目表!M:M,"无需办理",具体项目表!F:F,"续建"))</f>
        <v>#REF!</v>
      </c>
      <c r="BB10" s="26" t="e">
        <f>COUNTIFS(具体项目表!#REF!,B10,具体项目表!N:N,"是",具体项目表!F:F,"续建")</f>
        <v>#REF!</v>
      </c>
      <c r="BC10" s="28" t="e">
        <f>BB10/(AK10-COUNTIFS(具体项目表!#REF!,B10,具体项目表!N:N,"无需办理",具体项目表!F:F,"续建"))</f>
        <v>#REF!</v>
      </c>
      <c r="BD10" s="26" t="e">
        <f>COUNTIFS(具体项目表!#REF!,B10,具体项目表!O:O,"是",具体项目表!F:F,"续建")</f>
        <v>#REF!</v>
      </c>
      <c r="BE10" s="28" t="e">
        <f>BD10/(AK10-COUNTIFS(具体项目表!#REF!,B10,具体项目表!O:O,"无需办理",具体项目表!F:F,"续建"))</f>
        <v>#REF!</v>
      </c>
      <c r="BF10" s="26" t="e">
        <f>COUNTIFS(具体项目表!#REF!,B10,具体项目表!P:P,"是",具体项目表!F:F,"续建")</f>
        <v>#REF!</v>
      </c>
      <c r="BG10" s="28" t="e">
        <f>BF10/(AK10-COUNTIFS(具体项目表!#REF!,B10,具体项目表!P:P,"无需办理",具体项目表!F:F,"续建"))</f>
        <v>#REF!</v>
      </c>
      <c r="BH10" s="26" t="e">
        <f>COUNTIFS(具体项目表!#REF!,B10,具体项目表!Q:Q,"是",具体项目表!F:F,"续建")</f>
        <v>#REF!</v>
      </c>
      <c r="BI10" s="28" t="e">
        <f>BH10/(AK10-COUNTIFS(具体项目表!#REF!,B10,具体项目表!Q:Q,"无需办理",具体项目表!F:F,"续建"))</f>
        <v>#REF!</v>
      </c>
      <c r="BJ10" s="26" t="e">
        <f>COUNTIFS(具体项目表!#REF!,B10,具体项目表!R:R,"是",具体项目表!F:F,"续建")</f>
        <v>#REF!</v>
      </c>
      <c r="BK10" s="28" t="e">
        <f>BJ10/(AK10-COUNTIFS(具体项目表!#REF!,B10,具体项目表!R:R,"无需办理",具体项目表!F:F,"续建"))</f>
        <v>#REF!</v>
      </c>
      <c r="BL10" s="26" t="e">
        <f>COUNTIFS(具体项目表!#REF!,B10,具体项目表!S:S,"是",具体项目表!F:F,"续建")</f>
        <v>#REF!</v>
      </c>
      <c r="BM10" s="28" t="e">
        <f>BL10/(AK10-COUNTIFS(具体项目表!#REF!,B10,具体项目表!S:S,"无需办理",具体项目表!F:F,"续建"))</f>
        <v>#REF!</v>
      </c>
      <c r="BN10" s="26" t="e">
        <f>COUNTIFS(具体项目表!#REF!,B10,具体项目表!T:T,"是",具体项目表!F:F,"续建")</f>
        <v>#REF!</v>
      </c>
      <c r="BO10" s="28" t="e">
        <f>BN10/(AK10-COUNTIFS(具体项目表!#REF!,B10,具体项目表!T:T,"无需办理",具体项目表!F:F,"续建"))</f>
        <v>#REF!</v>
      </c>
      <c r="BP10" s="26" t="e">
        <f>COUNTIFS(具体项目表!#REF!,"0",具体项目表!#REF!,B10,具体项目表!F:F,"续建")</f>
        <v>#REF!</v>
      </c>
      <c r="BQ10" s="28" t="e">
        <f>BP10/AK10</f>
        <v>#REF!</v>
      </c>
      <c r="BR10" s="32" t="s">
        <v>298</v>
      </c>
      <c r="BS10" s="26" t="e">
        <f>COUNTIFS(具体项目表!#REF!,B10,具体项目表!F:F,"新建")</f>
        <v>#REF!</v>
      </c>
      <c r="BT10" s="27" t="e">
        <f>SUMIFS(具体项目表!G:G,具体项目表!#REF!,B10,具体项目表!F:F,"新建")</f>
        <v>#REF!</v>
      </c>
      <c r="BU10" s="27" t="e">
        <f>SUMIFS(具体项目表!H:H,具体项目表!#REF!,B10,具体项目表!F:F,"新建")</f>
        <v>#REF!</v>
      </c>
      <c r="BV10" s="26" t="e">
        <f>COUNTIFS(具体项目表!#REF!,B10,具体项目表!F:F,"新建",具体项目表!#REF!,"是")</f>
        <v>#REF!</v>
      </c>
      <c r="BW10" s="28" t="e">
        <f>BV10/BS10</f>
        <v>#REF!</v>
      </c>
      <c r="BX10" s="27" t="e">
        <f>SUMIFS(具体项目表!#REF!,具体项目表!#REF!,B10,具体项目表!F:F,"新建")</f>
        <v>#REF!</v>
      </c>
      <c r="BY10" s="28" t="e">
        <f>BX10/BU10</f>
        <v>#REF!</v>
      </c>
      <c r="BZ10" s="26" t="e">
        <f>COUNTIFS(具体项目表!#REF!,B10,具体项目表!I:I,"是",具体项目表!F:F,"新建")</f>
        <v>#REF!</v>
      </c>
      <c r="CA10" s="28" t="e">
        <f>BZ10/(BS10-COUNTIFS(具体项目表!#REF!,B10,具体项目表!I:I,"无需办理",具体项目表!F:F,"新建"))</f>
        <v>#REF!</v>
      </c>
      <c r="CB10" s="30" t="e">
        <f>COUNTIFS(具体项目表!#REF!,B10,具体项目表!J:J,"是",具体项目表!F:F,"新建")</f>
        <v>#REF!</v>
      </c>
      <c r="CC10" s="28" t="e">
        <f>CB10/(BS10-COUNTIFS(具体项目表!#REF!,B10,具体项目表!J:J,"无需办理",具体项目表!F:F,"新建"))</f>
        <v>#REF!</v>
      </c>
      <c r="CD10" s="26" t="e">
        <f>COUNTIFS(具体项目表!#REF!,B10,具体项目表!K:K,"是",具体项目表!F:F,"新建")</f>
        <v>#REF!</v>
      </c>
      <c r="CE10" s="28" t="e">
        <f>CD10/(BS10-COUNTIFS(具体项目表!#REF!,B10,具体项目表!K:K,"无需办理",具体项目表!F:F,"新建"))</f>
        <v>#REF!</v>
      </c>
      <c r="CF10" s="30" t="e">
        <f>COUNTIFS(具体项目表!#REF!,B10,具体项目表!L:L,"是",具体项目表!F:F,"新建")</f>
        <v>#REF!</v>
      </c>
      <c r="CG10" s="28" t="e">
        <f>CF10/(BS10-COUNTIFS(具体项目表!#REF!,B10,具体项目表!L:L,"无需办理",具体项目表!F:F,"新建"))</f>
        <v>#REF!</v>
      </c>
      <c r="CH10" s="30" t="e">
        <f>COUNTIFS(具体项目表!#REF!,B10,具体项目表!M:M,"是",具体项目表!F:F,"新建")</f>
        <v>#REF!</v>
      </c>
      <c r="CI10" s="28" t="e">
        <f>CH10/(BS10-COUNTIFS(具体项目表!#REF!,B10,具体项目表!M:M,"无需办理",具体项目表!F:F,"新建"))</f>
        <v>#REF!</v>
      </c>
      <c r="CJ10" s="26" t="e">
        <f>COUNTIFS(具体项目表!#REF!,B10,具体项目表!N:N,"是",具体项目表!F:F,"新建")</f>
        <v>#REF!</v>
      </c>
      <c r="CK10" s="28" t="e">
        <f>CJ10/(BS10-COUNTIFS(具体项目表!#REF!,B10,具体项目表!N:N,"无需办理",具体项目表!F:F,"新建"))</f>
        <v>#REF!</v>
      </c>
      <c r="CL10" s="26" t="e">
        <f>COUNTIFS(具体项目表!#REF!,B10,具体项目表!O:O,"是",具体项目表!F:F,"新建")</f>
        <v>#REF!</v>
      </c>
      <c r="CM10" s="28" t="e">
        <f>CL10/(BS10-COUNTIFS(具体项目表!#REF!,B10,具体项目表!O:O,"无需办理",具体项目表!F:F,"新建"))</f>
        <v>#REF!</v>
      </c>
      <c r="CN10" s="26" t="e">
        <f>COUNTIFS(具体项目表!#REF!,B10,具体项目表!P:P,"是",具体项目表!F:F,"新建")</f>
        <v>#REF!</v>
      </c>
      <c r="CO10" s="33" t="e">
        <f>CN10/(BS10-COUNTIFS(具体项目表!#REF!,B10,具体项目表!P:P,"无需办理",具体项目表!F:F,"新建"))</f>
        <v>#REF!</v>
      </c>
      <c r="CP10" s="26" t="e">
        <f>COUNTIFS(具体项目表!#REF!,B10,具体项目表!Q:Q,"是",具体项目表!F:F,"新建")</f>
        <v>#REF!</v>
      </c>
      <c r="CQ10" s="33" t="e">
        <f>CP10/(BS10-COUNTIFS(具体项目表!#REF!,B10,具体项目表!Q:Q,"无需办理",具体项目表!F:F,"新建"))</f>
        <v>#REF!</v>
      </c>
      <c r="CR10" s="26" t="e">
        <f>COUNTIFS(具体项目表!#REF!,B10,具体项目表!R:R,"是",具体项目表!F:F,"新建")</f>
        <v>#REF!</v>
      </c>
      <c r="CS10" s="28" t="e">
        <f>CR10/(BS10-COUNTIFS(具体项目表!#REF!,B10,具体项目表!R:R,"无需办理",具体项目表!F:F,"新建"))</f>
        <v>#REF!</v>
      </c>
      <c r="CT10" s="26" t="e">
        <f>COUNTIFS(具体项目表!#REF!,B10,具体项目表!S:S,"是",具体项目表!F:F,"新建")</f>
        <v>#REF!</v>
      </c>
      <c r="CU10" s="28" t="e">
        <f>CT10/(BS10-COUNTIFS(具体项目表!#REF!,B10,具体项目表!S:S,"无需办理",具体项目表!F:F,"新建"))</f>
        <v>#REF!</v>
      </c>
      <c r="CV10" s="26" t="e">
        <f>COUNTIFS(具体项目表!#REF!,B10,具体项目表!T:T,"是",具体项目表!F:F,"新建")</f>
        <v>#REF!</v>
      </c>
      <c r="CW10" s="28" t="e">
        <f>CV10/(BS10-COUNTIFS(具体项目表!#REF!,B10,具体项目表!T:T,"无需办理",具体项目表!F:F,"新建"))</f>
        <v>#REF!</v>
      </c>
      <c r="CX10" s="26" t="e">
        <f>COUNTIFS(具体项目表!#REF!,"0",具体项目表!#REF!,B10,具体项目表!F:F,"新建")</f>
        <v>#REF!</v>
      </c>
      <c r="CY10" s="28" t="e">
        <f>CX10/BS10</f>
        <v>#REF!</v>
      </c>
      <c r="CZ10" s="49" t="e">
        <f>CX10-BS10</f>
        <v>#REF!</v>
      </c>
      <c r="DA10" s="4" t="e">
        <f>BZ10+CB10+CD10+CF10+CH10+CL10+CN10+CP10+CR10+CT10+CV10</f>
        <v>#REF!</v>
      </c>
      <c r="DC10" s="4" t="e">
        <f>DA10+DD10</f>
        <v>#REF!</v>
      </c>
      <c r="DD10" s="4" t="e">
        <f>COUNTIFS(具体项目表!#REF!,B10,具体项目表!I:I,"否",具体项目表!F:F,"新建")+COUNTIFS(具体项目表!#REF!,B10,具体项目表!J:J,"否",具体项目表!F:F,"新建")+COUNTIFS(具体项目表!#REF!,B10,具体项目表!K:K,"否",具体项目表!F:F,"新建")+COUNTIFS(具体项目表!#REF!,B10,具体项目表!L:L,"否",具体项目表!F:F,"新建")+COUNTIFS(具体项目表!#REF!,B10,具体项目表!M:M,"否",具体项目表!F:F,"新建")+COUNTIFS(具体项目表!#REF!,B10,具体项目表!O:O,"否",具体项目表!F:F,"新建")+COUNTIFS(具体项目表!#REF!,B10,具体项目表!P:P,"否",具体项目表!F:F,"新建")+COUNTIFS(具体项目表!#REF!,B10,具体项目表!Q:Q,"否",具体项目表!F:F,"新建")+COUNTIFS(具体项目表!#REF!,B10,具体项目表!R:R,"否",具体项目表!F:F,"新建")+COUNTIFS(具体项目表!#REF!,B10,具体项目表!S:S,"否",具体项目表!F:F,"新建")+COUNTIFS(具体项目表!#REF!,B10,具体项目表!T:T,"否",具体项目表!F:F,"新建")</f>
        <v>#REF!</v>
      </c>
      <c r="DE10" s="50" t="e">
        <f>DA10/DC10</f>
        <v>#REF!</v>
      </c>
    </row>
    <row r="11" s="4" customFormat="1" ht="40" customHeight="1" spans="1:109">
      <c r="A11" s="25" t="s">
        <v>299</v>
      </c>
      <c r="B11" s="25" t="s">
        <v>299</v>
      </c>
      <c r="C11" s="26" t="e">
        <f>AK11+BS11</f>
        <v>#REF!</v>
      </c>
      <c r="D11" s="27" t="e">
        <f>AL11+BT11</f>
        <v>#REF!</v>
      </c>
      <c r="E11" s="27" t="e">
        <f>AM11+BU11</f>
        <v>#REF!</v>
      </c>
      <c r="F11" s="26" t="e">
        <f>AN11+BV11</f>
        <v>#REF!</v>
      </c>
      <c r="G11" s="28" t="e">
        <f>F11/C11</f>
        <v>#REF!</v>
      </c>
      <c r="H11" s="27" t="e">
        <f>AP11+BX11</f>
        <v>#REF!</v>
      </c>
      <c r="I11" s="28" t="e">
        <f>H11/E11</f>
        <v>#REF!</v>
      </c>
      <c r="J11" s="26" t="e">
        <f>AR11+BZ11</f>
        <v>#REF!</v>
      </c>
      <c r="K11" s="28" t="e">
        <f>J11/(C11-COUNTIFS(具体项目表!#REF!,B11,具体项目表!I:I,"无需办理"))</f>
        <v>#REF!</v>
      </c>
      <c r="L11" s="30" t="e">
        <f>AT11+CB11</f>
        <v>#REF!</v>
      </c>
      <c r="M11" s="28" t="e">
        <f>L11/(C11-COUNTIFS(具体项目表!#REF!,B11,具体项目表!J:J,"无需办理"))</f>
        <v>#REF!</v>
      </c>
      <c r="N11" s="26" t="e">
        <f>AV11+CD11</f>
        <v>#REF!</v>
      </c>
      <c r="O11" s="28" t="e">
        <f>N11/(C11-COUNTIFS(具体项目表!#REF!,B11,具体项目表!K:K,"无需办理"))</f>
        <v>#REF!</v>
      </c>
      <c r="P11" s="30" t="e">
        <f>AX11+CF11</f>
        <v>#REF!</v>
      </c>
      <c r="Q11" s="28" t="e">
        <f>P11/(C11-COUNTIFS(具体项目表!#REF!,B11,具体项目表!L:L,"无需办理"))</f>
        <v>#REF!</v>
      </c>
      <c r="R11" s="30" t="e">
        <f>AZ11+CH11</f>
        <v>#REF!</v>
      </c>
      <c r="S11" s="28" t="e">
        <f>R11/(C11-COUNTIFS(具体项目表!#REF!,B11,具体项目表!M:M,"无需办理"))</f>
        <v>#REF!</v>
      </c>
      <c r="T11" s="26" t="e">
        <f>BB11+CJ11</f>
        <v>#REF!</v>
      </c>
      <c r="U11" s="28" t="e">
        <f>T11/(C11-COUNTIFS(具体项目表!#REF!,B11,具体项目表!N:N,"无需办理"))</f>
        <v>#REF!</v>
      </c>
      <c r="V11" s="26" t="e">
        <f>BD11+CL11</f>
        <v>#REF!</v>
      </c>
      <c r="W11" s="28" t="e">
        <f>V11/(C11-COUNTIFS(具体项目表!#REF!,B11,具体项目表!O:O,"无需办理"))</f>
        <v>#REF!</v>
      </c>
      <c r="X11" s="26" t="e">
        <f>BF11+CN11</f>
        <v>#REF!</v>
      </c>
      <c r="Y11" s="28" t="e">
        <f>X11/(C11-COUNTIFS(具体项目表!#REF!,B11,具体项目表!P:P,"无需办理"))</f>
        <v>#REF!</v>
      </c>
      <c r="Z11" s="26" t="e">
        <f>BH11+CP11</f>
        <v>#REF!</v>
      </c>
      <c r="AA11" s="28" t="e">
        <f>Z11/(C11-COUNTIFS(具体项目表!#REF!,B11,具体项目表!Q:Q,"无需办理"))</f>
        <v>#REF!</v>
      </c>
      <c r="AB11" s="26" t="e">
        <f>BJ11+CR11</f>
        <v>#REF!</v>
      </c>
      <c r="AC11" s="28" t="e">
        <f>AB11/(C11-COUNTIFS(具体项目表!#REF!,B11,具体项目表!R:R,"无需办理"))</f>
        <v>#REF!</v>
      </c>
      <c r="AD11" s="26" t="e">
        <f>BL11+CT11</f>
        <v>#REF!</v>
      </c>
      <c r="AE11" s="28" t="e">
        <f>AD11/(C11-COUNTIFS(具体项目表!#REF!,B11,具体项目表!S:S,"无需办理"))</f>
        <v>#REF!</v>
      </c>
      <c r="AF11" s="26" t="e">
        <f>BN11+CV11</f>
        <v>#REF!</v>
      </c>
      <c r="AG11" s="28" t="e">
        <f>AF11/(C11-COUNTIFS(具体项目表!#REF!,B11,具体项目表!T:T,"无需办理"))</f>
        <v>#REF!</v>
      </c>
      <c r="AH11" s="31" t="e">
        <f>BP11+CX11</f>
        <v>#REF!</v>
      </c>
      <c r="AI11" s="28" t="e">
        <f>AH11/C11</f>
        <v>#REF!</v>
      </c>
      <c r="AJ11" s="24" t="s">
        <v>299</v>
      </c>
      <c r="AK11" s="26" t="e">
        <f>COUNTIFS(具体项目表!#REF!,B11,具体项目表!F:F,"续建")</f>
        <v>#REF!</v>
      </c>
      <c r="AL11" s="27" t="e">
        <f>SUMIFS(具体项目表!G:G,具体项目表!#REF!,B11,具体项目表!F:F,"续建")</f>
        <v>#REF!</v>
      </c>
      <c r="AM11" s="27" t="e">
        <f>SUMIFS(具体项目表!H:H,具体项目表!#REF!,B11,具体项目表!F:F,"续建")</f>
        <v>#REF!</v>
      </c>
      <c r="AN11" s="26" t="e">
        <f>COUNTIFS(具体项目表!#REF!,B11,具体项目表!F:F,"续建",具体项目表!#REF!,"是")</f>
        <v>#REF!</v>
      </c>
      <c r="AO11" s="28" t="e">
        <f>AN11/AK11</f>
        <v>#REF!</v>
      </c>
      <c r="AP11" s="27" t="e">
        <f>SUMIFS(具体项目表!#REF!,具体项目表!#REF!,B11,具体项目表!F:F,"续建")</f>
        <v>#REF!</v>
      </c>
      <c r="AQ11" s="28" t="e">
        <f>AP11/AM11</f>
        <v>#REF!</v>
      </c>
      <c r="AR11" s="26" t="e">
        <f>COUNTIFS(具体项目表!#REF!,B11,具体项目表!I:I,"是",具体项目表!F:F,"续建")</f>
        <v>#REF!</v>
      </c>
      <c r="AS11" s="28" t="e">
        <f>AR11/(AK11-COUNTIFS(具体项目表!#REF!,B11,具体项目表!I:I,"无需办理",具体项目表!F:F,"续建"))</f>
        <v>#REF!</v>
      </c>
      <c r="AT11" s="30" t="e">
        <f>COUNTIFS(具体项目表!#REF!,B11,具体项目表!J:J,"是",具体项目表!F:F,"续建")</f>
        <v>#REF!</v>
      </c>
      <c r="AU11" s="28" t="e">
        <f>AT11/(AK11-COUNTIFS(具体项目表!#REF!,B11,具体项目表!J:J,"无需办理",具体项目表!F:F,"续建"))</f>
        <v>#REF!</v>
      </c>
      <c r="AV11" s="26" t="e">
        <f>COUNTIFS(具体项目表!#REF!,B11,具体项目表!K:K,"是",具体项目表!F:F,"续建")</f>
        <v>#REF!</v>
      </c>
      <c r="AW11" s="28" t="e">
        <f>AV11/(AK11-COUNTIFS(具体项目表!#REF!,B11,具体项目表!K:K,"无需办理",具体项目表!F:F,"续建"))</f>
        <v>#REF!</v>
      </c>
      <c r="AX11" s="30" t="e">
        <f>COUNTIFS(具体项目表!#REF!,B11,具体项目表!L:L,"是",具体项目表!F:F,"续建")</f>
        <v>#REF!</v>
      </c>
      <c r="AY11" s="28" t="e">
        <f>AX11/(AK11-COUNTIFS(具体项目表!#REF!,B11,具体项目表!L:L,"无需办理",具体项目表!F:F,"续建"))</f>
        <v>#REF!</v>
      </c>
      <c r="AZ11" s="30" t="e">
        <f>COUNTIFS(具体项目表!#REF!,B11,具体项目表!M:M,"是",具体项目表!F:F,"续建")</f>
        <v>#REF!</v>
      </c>
      <c r="BA11" s="28" t="e">
        <f>AZ11/(AK11-COUNTIFS(具体项目表!#REF!,B11,具体项目表!M:M,"无需办理",具体项目表!F:F,"续建"))</f>
        <v>#REF!</v>
      </c>
      <c r="BB11" s="26" t="e">
        <f>COUNTIFS(具体项目表!#REF!,B11,具体项目表!N:N,"是",具体项目表!F:F,"续建")</f>
        <v>#REF!</v>
      </c>
      <c r="BC11" s="28" t="e">
        <f>BB11/(AK11-COUNTIFS(具体项目表!#REF!,B11,具体项目表!N:N,"无需办理",具体项目表!F:F,"续建"))</f>
        <v>#REF!</v>
      </c>
      <c r="BD11" s="26" t="e">
        <f>COUNTIFS(具体项目表!#REF!,B11,具体项目表!O:O,"是",具体项目表!F:F,"续建")</f>
        <v>#REF!</v>
      </c>
      <c r="BE11" s="28" t="e">
        <f>BD11/(AK11-COUNTIFS(具体项目表!#REF!,B11,具体项目表!O:O,"无需办理",具体项目表!F:F,"续建"))</f>
        <v>#REF!</v>
      </c>
      <c r="BF11" s="26" t="e">
        <f>COUNTIFS(具体项目表!#REF!,B11,具体项目表!P:P,"是",具体项目表!F:F,"续建")</f>
        <v>#REF!</v>
      </c>
      <c r="BG11" s="28" t="e">
        <f>BF11/(AK11-COUNTIFS(具体项目表!#REF!,B11,具体项目表!P:P,"无需办理",具体项目表!F:F,"续建"))</f>
        <v>#REF!</v>
      </c>
      <c r="BH11" s="26" t="e">
        <f>COUNTIFS(具体项目表!#REF!,B11,具体项目表!Q:Q,"是",具体项目表!F:F,"续建")</f>
        <v>#REF!</v>
      </c>
      <c r="BI11" s="28" t="e">
        <f>BH11/(AK11-COUNTIFS(具体项目表!#REF!,B11,具体项目表!Q:Q,"无需办理",具体项目表!F:F,"续建"))</f>
        <v>#REF!</v>
      </c>
      <c r="BJ11" s="26" t="e">
        <f>COUNTIFS(具体项目表!#REF!,B11,具体项目表!R:R,"是",具体项目表!F:F,"续建")</f>
        <v>#REF!</v>
      </c>
      <c r="BK11" s="28" t="e">
        <f>BJ11/(AK11-COUNTIFS(具体项目表!#REF!,B11,具体项目表!R:R,"无需办理",具体项目表!F:F,"续建"))</f>
        <v>#REF!</v>
      </c>
      <c r="BL11" s="26" t="e">
        <f>COUNTIFS(具体项目表!#REF!,B11,具体项目表!S:S,"是",具体项目表!F:F,"续建")</f>
        <v>#REF!</v>
      </c>
      <c r="BM11" s="28" t="e">
        <f>BL11/(AK11-COUNTIFS(具体项目表!#REF!,B11,具体项目表!S:S,"无需办理",具体项目表!F:F,"续建"))</f>
        <v>#REF!</v>
      </c>
      <c r="BN11" s="26" t="e">
        <f>COUNTIFS(具体项目表!#REF!,B11,具体项目表!T:T,"是",具体项目表!F:F,"续建")</f>
        <v>#REF!</v>
      </c>
      <c r="BO11" s="28" t="e">
        <f>BN11/(AK11-COUNTIFS(具体项目表!#REF!,B11,具体项目表!T:T,"无需办理",具体项目表!F:F,"续建"))</f>
        <v>#REF!</v>
      </c>
      <c r="BP11" s="26" t="e">
        <f>COUNTIFS(具体项目表!#REF!,"0",具体项目表!#REF!,B11,具体项目表!F:F,"续建")</f>
        <v>#REF!</v>
      </c>
      <c r="BQ11" s="28" t="e">
        <f>BP11/AK11</f>
        <v>#REF!</v>
      </c>
      <c r="BR11" s="32" t="s">
        <v>299</v>
      </c>
      <c r="BS11" s="26" t="e">
        <f>COUNTIFS(具体项目表!#REF!,B11,具体项目表!F:F,"新建")</f>
        <v>#REF!</v>
      </c>
      <c r="BT11" s="27" t="e">
        <f>SUMIFS(具体项目表!G:G,具体项目表!#REF!,B11,具体项目表!F:F,"新建")</f>
        <v>#REF!</v>
      </c>
      <c r="BU11" s="27" t="e">
        <f>SUMIFS(具体项目表!H:H,具体项目表!#REF!,B11,具体项目表!F:F,"新建")</f>
        <v>#REF!</v>
      </c>
      <c r="BV11" s="26" t="e">
        <f>COUNTIFS(具体项目表!#REF!,B11,具体项目表!F:F,"新建",具体项目表!#REF!,"是")</f>
        <v>#REF!</v>
      </c>
      <c r="BW11" s="28" t="e">
        <f>BV11/BS11</f>
        <v>#REF!</v>
      </c>
      <c r="BX11" s="27" t="e">
        <f>SUMIFS(具体项目表!#REF!,具体项目表!#REF!,B11,具体项目表!F:F,"新建")</f>
        <v>#REF!</v>
      </c>
      <c r="BY11" s="28" t="e">
        <f>BX11/BU11</f>
        <v>#REF!</v>
      </c>
      <c r="BZ11" s="26" t="e">
        <f>COUNTIFS(具体项目表!#REF!,B11,具体项目表!I:I,"是",具体项目表!F:F,"新建")</f>
        <v>#REF!</v>
      </c>
      <c r="CA11" s="28" t="e">
        <f>BZ11/(BS11-COUNTIFS(具体项目表!#REF!,B11,具体项目表!I:I,"无需办理",具体项目表!F:F,"新建"))</f>
        <v>#REF!</v>
      </c>
      <c r="CB11" s="30" t="e">
        <f>COUNTIFS(具体项目表!#REF!,B11,具体项目表!J:J,"是",具体项目表!F:F,"新建")</f>
        <v>#REF!</v>
      </c>
      <c r="CC11" s="28" t="e">
        <f>CB11/(BS11-COUNTIFS(具体项目表!#REF!,B11,具体项目表!J:J,"无需办理",具体项目表!F:F,"新建"))</f>
        <v>#REF!</v>
      </c>
      <c r="CD11" s="26" t="e">
        <f>COUNTIFS(具体项目表!#REF!,B11,具体项目表!K:K,"是",具体项目表!F:F,"新建")</f>
        <v>#REF!</v>
      </c>
      <c r="CE11" s="28" t="e">
        <f>CD11/(BS11-COUNTIFS(具体项目表!#REF!,B11,具体项目表!K:K,"无需办理",具体项目表!F:F,"新建"))</f>
        <v>#REF!</v>
      </c>
      <c r="CF11" s="30" t="e">
        <f>COUNTIFS(具体项目表!#REF!,B11,具体项目表!L:L,"是",具体项目表!F:F,"新建")</f>
        <v>#REF!</v>
      </c>
      <c r="CG11" s="28" t="e">
        <f>CF11/(BS11-COUNTIFS(具体项目表!#REF!,B11,具体项目表!L:L,"无需办理",具体项目表!F:F,"新建"))</f>
        <v>#REF!</v>
      </c>
      <c r="CH11" s="30" t="e">
        <f>COUNTIFS(具体项目表!#REF!,B11,具体项目表!M:M,"是",具体项目表!F:F,"新建")</f>
        <v>#REF!</v>
      </c>
      <c r="CI11" s="28" t="e">
        <f>CH11/(BS11-COUNTIFS(具体项目表!#REF!,B11,具体项目表!M:M,"无需办理",具体项目表!F:F,"新建"))</f>
        <v>#REF!</v>
      </c>
      <c r="CJ11" s="26" t="e">
        <f>COUNTIFS(具体项目表!#REF!,B11,具体项目表!N:N,"是",具体项目表!F:F,"新建")</f>
        <v>#REF!</v>
      </c>
      <c r="CK11" s="28" t="e">
        <f>CJ11/(BS11-COUNTIFS(具体项目表!#REF!,B11,具体项目表!N:N,"无需办理",具体项目表!F:F,"新建"))</f>
        <v>#REF!</v>
      </c>
      <c r="CL11" s="26" t="e">
        <f>COUNTIFS(具体项目表!#REF!,B11,具体项目表!O:O,"是",具体项目表!F:F,"新建")</f>
        <v>#REF!</v>
      </c>
      <c r="CM11" s="28" t="e">
        <f>CL11/(BS11-COUNTIFS(具体项目表!#REF!,B11,具体项目表!O:O,"无需办理",具体项目表!F:F,"新建"))</f>
        <v>#REF!</v>
      </c>
      <c r="CN11" s="26" t="e">
        <f>COUNTIFS(具体项目表!#REF!,B11,具体项目表!P:P,"是",具体项目表!F:F,"新建")</f>
        <v>#REF!</v>
      </c>
      <c r="CO11" s="33" t="e">
        <f>CN11/(BS11-COUNTIFS(具体项目表!#REF!,B11,具体项目表!P:P,"无需办理",具体项目表!F:F,"新建"))</f>
        <v>#REF!</v>
      </c>
      <c r="CP11" s="26" t="e">
        <f>COUNTIFS(具体项目表!#REF!,B11,具体项目表!Q:Q,"是",具体项目表!F:F,"新建")</f>
        <v>#REF!</v>
      </c>
      <c r="CQ11" s="33" t="e">
        <f>CP11/(BS11-COUNTIFS(具体项目表!#REF!,B11,具体项目表!Q:Q,"无需办理",具体项目表!F:F,"新建"))</f>
        <v>#REF!</v>
      </c>
      <c r="CR11" s="26" t="e">
        <f>COUNTIFS(具体项目表!#REF!,B11,具体项目表!R:R,"是",具体项目表!F:F,"新建")</f>
        <v>#REF!</v>
      </c>
      <c r="CS11" s="28" t="e">
        <f>CR11/(BS11-COUNTIFS(具体项目表!#REF!,B11,具体项目表!R:R,"无需办理",具体项目表!F:F,"新建"))</f>
        <v>#REF!</v>
      </c>
      <c r="CT11" s="26" t="e">
        <f>COUNTIFS(具体项目表!#REF!,B11,具体项目表!S:S,"是",具体项目表!F:F,"新建")</f>
        <v>#REF!</v>
      </c>
      <c r="CU11" s="28" t="e">
        <f>CT11/(BS11-COUNTIFS(具体项目表!#REF!,B11,具体项目表!S:S,"无需办理",具体项目表!F:F,"新建"))</f>
        <v>#REF!</v>
      </c>
      <c r="CV11" s="26" t="e">
        <f>COUNTIFS(具体项目表!#REF!,B11,具体项目表!T:T,"是",具体项目表!F:F,"新建")</f>
        <v>#REF!</v>
      </c>
      <c r="CW11" s="28" t="e">
        <f>CV11/(BS11-COUNTIFS(具体项目表!#REF!,B11,具体项目表!T:T,"无需办理",具体项目表!F:F,"新建"))</f>
        <v>#REF!</v>
      </c>
      <c r="CX11" s="26" t="e">
        <f>COUNTIFS(具体项目表!#REF!,"0",具体项目表!#REF!,B11,具体项目表!F:F,"新建")</f>
        <v>#REF!</v>
      </c>
      <c r="CY11" s="28" t="e">
        <f>CX11/BS11</f>
        <v>#REF!</v>
      </c>
      <c r="CZ11" s="49" t="e">
        <f>CX11-BS11</f>
        <v>#REF!</v>
      </c>
      <c r="DA11" s="4" t="e">
        <f>BZ11+CB11+CD11+CF11+CH11+CL11+CN11+CP11+CR11+CT11+CV11</f>
        <v>#REF!</v>
      </c>
      <c r="DC11" s="4" t="e">
        <f>DA11+DD11</f>
        <v>#REF!</v>
      </c>
      <c r="DD11" s="4" t="e">
        <f>COUNTIFS(具体项目表!#REF!,B11,具体项目表!I:I,"否",具体项目表!F:F,"新建")+COUNTIFS(具体项目表!#REF!,B11,具体项目表!J:J,"否",具体项目表!F:F,"新建")+COUNTIFS(具体项目表!#REF!,B11,具体项目表!K:K,"否",具体项目表!F:F,"新建")+COUNTIFS(具体项目表!#REF!,B11,具体项目表!L:L,"否",具体项目表!F:F,"新建")+COUNTIFS(具体项目表!#REF!,B11,具体项目表!M:M,"否",具体项目表!F:F,"新建")+COUNTIFS(具体项目表!#REF!,B11,具体项目表!O:O,"否",具体项目表!F:F,"新建")+COUNTIFS(具体项目表!#REF!,B11,具体项目表!P:P,"否",具体项目表!F:F,"新建")+COUNTIFS(具体项目表!#REF!,B11,具体项目表!Q:Q,"否",具体项目表!F:F,"新建")+COUNTIFS(具体项目表!#REF!,B11,具体项目表!R:R,"否",具体项目表!F:F,"新建")+COUNTIFS(具体项目表!#REF!,B11,具体项目表!S:S,"否",具体项目表!F:F,"新建")+COUNTIFS(具体项目表!#REF!,B11,具体项目表!T:T,"否",具体项目表!F:F,"新建")</f>
        <v>#REF!</v>
      </c>
      <c r="DE11" s="50" t="e">
        <f>DA11/DC11</f>
        <v>#REF!</v>
      </c>
    </row>
    <row r="12" s="4" customFormat="1" ht="40" customHeight="1" spans="1:109">
      <c r="A12" s="25" t="s">
        <v>300</v>
      </c>
      <c r="B12" s="37" t="s">
        <v>301</v>
      </c>
      <c r="C12" s="26" t="e">
        <f>AK12+BS12</f>
        <v>#REF!</v>
      </c>
      <c r="D12" s="27" t="e">
        <f>AL12+BT12</f>
        <v>#REF!</v>
      </c>
      <c r="E12" s="27" t="e">
        <f>AM12+BU12</f>
        <v>#REF!</v>
      </c>
      <c r="F12" s="26" t="e">
        <f>AN12+BV12</f>
        <v>#REF!</v>
      </c>
      <c r="G12" s="28" t="e">
        <f>F12/C12</f>
        <v>#REF!</v>
      </c>
      <c r="H12" s="27" t="e">
        <f>AP12+BX12</f>
        <v>#REF!</v>
      </c>
      <c r="I12" s="28" t="e">
        <f>H12/E12</f>
        <v>#REF!</v>
      </c>
      <c r="J12" s="26" t="e">
        <f>AR12+BZ12</f>
        <v>#REF!</v>
      </c>
      <c r="K12" s="28" t="e">
        <f>J12/(C12-COUNTIFS(具体项目表!#REF!,B12,具体项目表!I:I,"无需办理"))</f>
        <v>#REF!</v>
      </c>
      <c r="L12" s="30" t="e">
        <f>AT12+CB12</f>
        <v>#REF!</v>
      </c>
      <c r="M12" s="28" t="e">
        <f>L12/(C12-COUNTIFS(具体项目表!#REF!,B12,具体项目表!J:J,"无需办理"))</f>
        <v>#REF!</v>
      </c>
      <c r="N12" s="26" t="e">
        <f>AV12+CD12</f>
        <v>#REF!</v>
      </c>
      <c r="O12" s="28" t="e">
        <f>N12/(C12-COUNTIFS(具体项目表!#REF!,B12,具体项目表!K:K,"无需办理"))</f>
        <v>#REF!</v>
      </c>
      <c r="P12" s="30" t="e">
        <f>AX12+CF12</f>
        <v>#REF!</v>
      </c>
      <c r="Q12" s="28" t="e">
        <f>P12/(C12-COUNTIFS(具体项目表!#REF!,B12,具体项目表!L:L,"无需办理"))</f>
        <v>#REF!</v>
      </c>
      <c r="R12" s="30" t="e">
        <f>AZ12+CH12</f>
        <v>#REF!</v>
      </c>
      <c r="S12" s="28" t="e">
        <f>R12/(C12-COUNTIFS(具体项目表!#REF!,B12,具体项目表!M:M,"无需办理"))</f>
        <v>#REF!</v>
      </c>
      <c r="T12" s="26" t="e">
        <f>BB12+CJ12</f>
        <v>#REF!</v>
      </c>
      <c r="U12" s="28" t="e">
        <f>T12/(C12-COUNTIFS(具体项目表!#REF!,B12,具体项目表!N:N,"无需办理"))</f>
        <v>#REF!</v>
      </c>
      <c r="V12" s="26" t="e">
        <f>BD12+CL12</f>
        <v>#REF!</v>
      </c>
      <c r="W12" s="28" t="e">
        <f>V12/(C12-COUNTIFS(具体项目表!#REF!,B12,具体项目表!O:O,"无需办理"))</f>
        <v>#REF!</v>
      </c>
      <c r="X12" s="26" t="e">
        <f>BF12+CN12</f>
        <v>#REF!</v>
      </c>
      <c r="Y12" s="28" t="e">
        <f>X12/(C12-COUNTIFS(具体项目表!#REF!,B12,具体项目表!P:P,"无需办理"))</f>
        <v>#REF!</v>
      </c>
      <c r="Z12" s="26" t="e">
        <f>BH12+CP12</f>
        <v>#REF!</v>
      </c>
      <c r="AA12" s="28" t="e">
        <f>Z12/(C12-COUNTIFS(具体项目表!#REF!,B12,具体项目表!Q:Q,"无需办理"))</f>
        <v>#REF!</v>
      </c>
      <c r="AB12" s="26" t="e">
        <f>BJ12+CR12</f>
        <v>#REF!</v>
      </c>
      <c r="AC12" s="28" t="e">
        <f>AB12/(C12-COUNTIFS(具体项目表!#REF!,B12,具体项目表!R:R,"无需办理"))</f>
        <v>#REF!</v>
      </c>
      <c r="AD12" s="26" t="e">
        <f>BL12+CT12</f>
        <v>#REF!</v>
      </c>
      <c r="AE12" s="28" t="e">
        <f>AD12/(C12-COUNTIFS(具体项目表!#REF!,B12,具体项目表!S:S,"无需办理"))</f>
        <v>#REF!</v>
      </c>
      <c r="AF12" s="26" t="e">
        <f>BN12+CV12</f>
        <v>#REF!</v>
      </c>
      <c r="AG12" s="28" t="e">
        <f>AF12/(C12-COUNTIFS(具体项目表!#REF!,B12,具体项目表!T:T,"无需办理"))</f>
        <v>#REF!</v>
      </c>
      <c r="AH12" s="31" t="e">
        <f>BP12+CX12</f>
        <v>#REF!</v>
      </c>
      <c r="AI12" s="28" t="e">
        <f>AH12/C12</f>
        <v>#REF!</v>
      </c>
      <c r="AJ12" s="24" t="s">
        <v>300</v>
      </c>
      <c r="AK12" s="26" t="e">
        <f>COUNTIFS(具体项目表!#REF!,B12,具体项目表!F:F,"续建")</f>
        <v>#REF!</v>
      </c>
      <c r="AL12" s="27" t="e">
        <f>SUMIFS(具体项目表!G:G,具体项目表!#REF!,B12,具体项目表!F:F,"续建")</f>
        <v>#REF!</v>
      </c>
      <c r="AM12" s="27" t="e">
        <f>SUMIFS(具体项目表!H:H,具体项目表!#REF!,B12,具体项目表!F:F,"续建")</f>
        <v>#REF!</v>
      </c>
      <c r="AN12" s="26" t="e">
        <f>COUNTIFS(具体项目表!#REF!,B12,具体项目表!F:F,"续建",具体项目表!#REF!,"是")</f>
        <v>#REF!</v>
      </c>
      <c r="AO12" s="28" t="e">
        <f>AN12/AK12</f>
        <v>#REF!</v>
      </c>
      <c r="AP12" s="27" t="e">
        <f>SUMIFS(具体项目表!#REF!,具体项目表!#REF!,B12,具体项目表!F:F,"续建")</f>
        <v>#REF!</v>
      </c>
      <c r="AQ12" s="28" t="e">
        <f>AP12/AM12</f>
        <v>#REF!</v>
      </c>
      <c r="AR12" s="26" t="e">
        <f>COUNTIFS(具体项目表!#REF!,B12,具体项目表!I:I,"是",具体项目表!F:F,"续建")</f>
        <v>#REF!</v>
      </c>
      <c r="AS12" s="28" t="e">
        <f>AR12/(AK12-COUNTIFS(具体项目表!#REF!,B12,具体项目表!I:I,"无需办理",具体项目表!F:F,"续建"))</f>
        <v>#REF!</v>
      </c>
      <c r="AT12" s="30" t="e">
        <f>COUNTIFS(具体项目表!#REF!,B12,具体项目表!J:J,"是",具体项目表!F:F,"续建")</f>
        <v>#REF!</v>
      </c>
      <c r="AU12" s="28" t="e">
        <f>AT12/(AK12-COUNTIFS(具体项目表!#REF!,B12,具体项目表!J:J,"无需办理",具体项目表!F:F,"续建"))</f>
        <v>#REF!</v>
      </c>
      <c r="AV12" s="26" t="e">
        <f>COUNTIFS(具体项目表!#REF!,B12,具体项目表!K:K,"是",具体项目表!F:F,"续建")</f>
        <v>#REF!</v>
      </c>
      <c r="AW12" s="28" t="e">
        <f>AV12/(AK12-COUNTIFS(具体项目表!#REF!,B12,具体项目表!K:K,"无需办理",具体项目表!F:F,"续建"))</f>
        <v>#REF!</v>
      </c>
      <c r="AX12" s="30" t="e">
        <f>COUNTIFS(具体项目表!#REF!,B12,具体项目表!L:L,"是",具体项目表!F:F,"续建")</f>
        <v>#REF!</v>
      </c>
      <c r="AY12" s="28" t="e">
        <f>AX12/(AK12-COUNTIFS(具体项目表!#REF!,B12,具体项目表!L:L,"无需办理",具体项目表!F:F,"续建"))</f>
        <v>#REF!</v>
      </c>
      <c r="AZ12" s="30" t="e">
        <f>COUNTIFS(具体项目表!#REF!,B12,具体项目表!M:M,"是",具体项目表!F:F,"续建")</f>
        <v>#REF!</v>
      </c>
      <c r="BA12" s="28" t="e">
        <f>AZ12/(AK12-COUNTIFS(具体项目表!#REF!,B12,具体项目表!M:M,"无需办理",具体项目表!F:F,"续建"))</f>
        <v>#REF!</v>
      </c>
      <c r="BB12" s="26" t="e">
        <f>COUNTIFS(具体项目表!#REF!,B12,具体项目表!N:N,"是",具体项目表!F:F,"续建")</f>
        <v>#REF!</v>
      </c>
      <c r="BC12" s="28" t="e">
        <f>BB12/(AK12-COUNTIFS(具体项目表!#REF!,B12,具体项目表!N:N,"无需办理",具体项目表!F:F,"续建"))</f>
        <v>#REF!</v>
      </c>
      <c r="BD12" s="26" t="e">
        <f>COUNTIFS(具体项目表!#REF!,B12,具体项目表!O:O,"是",具体项目表!F:F,"续建")</f>
        <v>#REF!</v>
      </c>
      <c r="BE12" s="28" t="e">
        <f>BD12/(AK12-COUNTIFS(具体项目表!#REF!,B12,具体项目表!O:O,"无需办理",具体项目表!F:F,"续建"))</f>
        <v>#REF!</v>
      </c>
      <c r="BF12" s="26" t="e">
        <f>COUNTIFS(具体项目表!#REF!,B12,具体项目表!P:P,"是",具体项目表!F:F,"续建")</f>
        <v>#REF!</v>
      </c>
      <c r="BG12" s="28" t="e">
        <f>BF12/(AK12-COUNTIFS(具体项目表!#REF!,B12,具体项目表!P:P,"无需办理",具体项目表!F:F,"续建"))</f>
        <v>#REF!</v>
      </c>
      <c r="BH12" s="26" t="e">
        <f>COUNTIFS(具体项目表!#REF!,B12,具体项目表!Q:Q,"是",具体项目表!F:F,"续建")</f>
        <v>#REF!</v>
      </c>
      <c r="BI12" s="28" t="e">
        <f>BH12/(AK12-COUNTIFS(具体项目表!#REF!,B12,具体项目表!Q:Q,"无需办理",具体项目表!F:F,"续建"))</f>
        <v>#REF!</v>
      </c>
      <c r="BJ12" s="26" t="e">
        <f>COUNTIFS(具体项目表!#REF!,B12,具体项目表!R:R,"是",具体项目表!F:F,"续建")</f>
        <v>#REF!</v>
      </c>
      <c r="BK12" s="28" t="e">
        <f>BJ12/(AK12-COUNTIFS(具体项目表!#REF!,B12,具体项目表!R:R,"无需办理",具体项目表!F:F,"续建"))</f>
        <v>#REF!</v>
      </c>
      <c r="BL12" s="26" t="e">
        <f>COUNTIFS(具体项目表!#REF!,B12,具体项目表!S:S,"是",具体项目表!F:F,"续建")</f>
        <v>#REF!</v>
      </c>
      <c r="BM12" s="28" t="e">
        <f>BL12/(AK12-COUNTIFS(具体项目表!#REF!,B12,具体项目表!S:S,"无需办理",具体项目表!F:F,"续建"))</f>
        <v>#REF!</v>
      </c>
      <c r="BN12" s="26" t="e">
        <f>COUNTIFS(具体项目表!#REF!,B12,具体项目表!T:T,"是",具体项目表!F:F,"续建")</f>
        <v>#REF!</v>
      </c>
      <c r="BO12" s="28" t="e">
        <f>BN12/(AK12-COUNTIFS(具体项目表!#REF!,B12,具体项目表!T:T,"无需办理",具体项目表!F:F,"续建"))</f>
        <v>#REF!</v>
      </c>
      <c r="BP12" s="26" t="e">
        <f>COUNTIFS(具体项目表!#REF!,"0",具体项目表!#REF!,B12,具体项目表!F:F,"续建")</f>
        <v>#REF!</v>
      </c>
      <c r="BQ12" s="28" t="e">
        <f>BP12/AK12</f>
        <v>#REF!</v>
      </c>
      <c r="BR12" s="32" t="s">
        <v>300</v>
      </c>
      <c r="BS12" s="26" t="e">
        <f>COUNTIFS(具体项目表!#REF!,B12,具体项目表!F:F,"新建")</f>
        <v>#REF!</v>
      </c>
      <c r="BT12" s="27" t="e">
        <f>SUMIFS(具体项目表!G:G,具体项目表!#REF!,B12,具体项目表!F:F,"新建")</f>
        <v>#REF!</v>
      </c>
      <c r="BU12" s="27" t="e">
        <f>SUMIFS(具体项目表!H:H,具体项目表!#REF!,B12,具体项目表!F:F,"新建")</f>
        <v>#REF!</v>
      </c>
      <c r="BV12" s="26" t="e">
        <f>COUNTIFS(具体项目表!#REF!,B12,具体项目表!F:F,"新建",具体项目表!#REF!,"是")</f>
        <v>#REF!</v>
      </c>
      <c r="BW12" s="28" t="e">
        <f>BV12/BS12</f>
        <v>#REF!</v>
      </c>
      <c r="BX12" s="27" t="e">
        <f>SUMIFS(具体项目表!#REF!,具体项目表!#REF!,B12,具体项目表!F:F,"新建")</f>
        <v>#REF!</v>
      </c>
      <c r="BY12" s="28" t="e">
        <f>BX12/BU12</f>
        <v>#REF!</v>
      </c>
      <c r="BZ12" s="26" t="e">
        <f>COUNTIFS(具体项目表!#REF!,B12,具体项目表!I:I,"是",具体项目表!F:F,"新建")</f>
        <v>#REF!</v>
      </c>
      <c r="CA12" s="28" t="e">
        <f>BZ12/(BS12-COUNTIFS(具体项目表!#REF!,B12,具体项目表!I:I,"无需办理",具体项目表!F:F,"新建"))</f>
        <v>#REF!</v>
      </c>
      <c r="CB12" s="30" t="e">
        <f>COUNTIFS(具体项目表!#REF!,B12,具体项目表!J:J,"是",具体项目表!F:F,"新建")</f>
        <v>#REF!</v>
      </c>
      <c r="CC12" s="28" t="e">
        <f>CB12/(BS12-COUNTIFS(具体项目表!#REF!,B12,具体项目表!J:J,"无需办理",具体项目表!F:F,"新建"))</f>
        <v>#REF!</v>
      </c>
      <c r="CD12" s="26" t="e">
        <f>COUNTIFS(具体项目表!#REF!,B12,具体项目表!K:K,"是",具体项目表!F:F,"新建")</f>
        <v>#REF!</v>
      </c>
      <c r="CE12" s="28" t="e">
        <f>CD12/(BS12-COUNTIFS(具体项目表!#REF!,B12,具体项目表!K:K,"无需办理",具体项目表!F:F,"新建"))</f>
        <v>#REF!</v>
      </c>
      <c r="CF12" s="30" t="e">
        <f>COUNTIFS(具体项目表!#REF!,B12,具体项目表!L:L,"是",具体项目表!F:F,"新建")</f>
        <v>#REF!</v>
      </c>
      <c r="CG12" s="28" t="e">
        <f>CF12/(BS12-COUNTIFS(具体项目表!#REF!,B12,具体项目表!L:L,"无需办理",具体项目表!F:F,"新建"))</f>
        <v>#REF!</v>
      </c>
      <c r="CH12" s="30" t="e">
        <f>COUNTIFS(具体项目表!#REF!,B12,具体项目表!M:M,"是",具体项目表!F:F,"新建")</f>
        <v>#REF!</v>
      </c>
      <c r="CI12" s="28" t="e">
        <f>CH12/(BS12-COUNTIFS(具体项目表!#REF!,B12,具体项目表!M:M,"无需办理",具体项目表!F:F,"新建"))</f>
        <v>#REF!</v>
      </c>
      <c r="CJ12" s="26" t="e">
        <f>COUNTIFS(具体项目表!#REF!,B12,具体项目表!N:N,"是",具体项目表!F:F,"新建")</f>
        <v>#REF!</v>
      </c>
      <c r="CK12" s="28" t="e">
        <f>CJ12/(BS12-COUNTIFS(具体项目表!#REF!,B12,具体项目表!N:N,"无需办理",具体项目表!F:F,"新建"))</f>
        <v>#REF!</v>
      </c>
      <c r="CL12" s="26" t="e">
        <f>COUNTIFS(具体项目表!#REF!,B12,具体项目表!O:O,"是",具体项目表!F:F,"新建")</f>
        <v>#REF!</v>
      </c>
      <c r="CM12" s="28" t="e">
        <f>CL12/(BS12-COUNTIFS(具体项目表!#REF!,B12,具体项目表!O:O,"无需办理",具体项目表!F:F,"新建"))</f>
        <v>#REF!</v>
      </c>
      <c r="CN12" s="26" t="e">
        <f>COUNTIFS(具体项目表!#REF!,B12,具体项目表!P:P,"是",具体项目表!F:F,"新建")</f>
        <v>#REF!</v>
      </c>
      <c r="CO12" s="33" t="e">
        <f>CN12/(BS12-COUNTIFS(具体项目表!#REF!,B12,具体项目表!P:P,"无需办理",具体项目表!F:F,"新建"))</f>
        <v>#REF!</v>
      </c>
      <c r="CP12" s="26" t="e">
        <f>COUNTIFS(具体项目表!#REF!,B12,具体项目表!Q:Q,"是",具体项目表!F:F,"新建")</f>
        <v>#REF!</v>
      </c>
      <c r="CQ12" s="33" t="e">
        <f>CP12/(BS12-COUNTIFS(具体项目表!#REF!,B12,具体项目表!Q:Q,"无需办理",具体项目表!F:F,"新建"))</f>
        <v>#REF!</v>
      </c>
      <c r="CR12" s="26" t="e">
        <f>COUNTIFS(具体项目表!#REF!,B12,具体项目表!R:R,"是",具体项目表!F:F,"新建")</f>
        <v>#REF!</v>
      </c>
      <c r="CS12" s="28" t="e">
        <f>CR12/(BS12-COUNTIFS(具体项目表!#REF!,B12,具体项目表!R:R,"无需办理",具体项目表!F:F,"新建"))</f>
        <v>#REF!</v>
      </c>
      <c r="CT12" s="26" t="e">
        <f>COUNTIFS(具体项目表!#REF!,B12,具体项目表!S:S,"是",具体项目表!F:F,"新建")</f>
        <v>#REF!</v>
      </c>
      <c r="CU12" s="28" t="e">
        <f>CT12/(BS12-COUNTIFS(具体项目表!#REF!,B12,具体项目表!S:S,"无需办理",具体项目表!F:F,"新建"))</f>
        <v>#REF!</v>
      </c>
      <c r="CV12" s="26" t="e">
        <f>COUNTIFS(具体项目表!#REF!,B12,具体项目表!T:T,"是",具体项目表!F:F,"新建")</f>
        <v>#REF!</v>
      </c>
      <c r="CW12" s="28" t="e">
        <f>CV12/(BS12-COUNTIFS(具体项目表!#REF!,B12,具体项目表!T:T,"无需办理",具体项目表!F:F,"新建"))</f>
        <v>#REF!</v>
      </c>
      <c r="CX12" s="26" t="e">
        <f>COUNTIFS(具体项目表!#REF!,"0",具体项目表!#REF!,B12,具体项目表!F:F,"新建")</f>
        <v>#REF!</v>
      </c>
      <c r="CY12" s="28" t="e">
        <f>CX12/BS12</f>
        <v>#REF!</v>
      </c>
      <c r="CZ12" s="49" t="e">
        <f>CX12-BS12</f>
        <v>#REF!</v>
      </c>
      <c r="DA12" s="4" t="e">
        <f>BZ12+CB12+CD12+CF12+CH12+CL12+CN12+CP12+CR12+CT12+CV12</f>
        <v>#REF!</v>
      </c>
      <c r="DC12" s="4" t="e">
        <f>DA12+DD12</f>
        <v>#REF!</v>
      </c>
      <c r="DD12" s="4" t="e">
        <f>COUNTIFS(具体项目表!#REF!,B12,具体项目表!I:I,"否",具体项目表!F:F,"新建")+COUNTIFS(具体项目表!#REF!,B12,具体项目表!J:J,"否",具体项目表!F:F,"新建")+COUNTIFS(具体项目表!#REF!,B12,具体项目表!K:K,"否",具体项目表!F:F,"新建")+COUNTIFS(具体项目表!#REF!,B12,具体项目表!L:L,"否",具体项目表!F:F,"新建")+COUNTIFS(具体项目表!#REF!,B12,具体项目表!M:M,"否",具体项目表!F:F,"新建")+COUNTIFS(具体项目表!#REF!,B12,具体项目表!O:O,"否",具体项目表!F:F,"新建")+COUNTIFS(具体项目表!#REF!,B12,具体项目表!P:P,"否",具体项目表!F:F,"新建")+COUNTIFS(具体项目表!#REF!,B12,具体项目表!Q:Q,"否",具体项目表!F:F,"新建")+COUNTIFS(具体项目表!#REF!,B12,具体项目表!R:R,"否",具体项目表!F:F,"新建")+COUNTIFS(具体项目表!#REF!,B12,具体项目表!S:S,"否",具体项目表!F:F,"新建")+COUNTIFS(具体项目表!#REF!,B12,具体项目表!T:T,"否",具体项目表!F:F,"新建")</f>
        <v>#REF!</v>
      </c>
      <c r="DE12" s="50" t="e">
        <f>DA12/DC12</f>
        <v>#REF!</v>
      </c>
    </row>
    <row r="13" s="4" customFormat="1" ht="40" customHeight="1" spans="1:109">
      <c r="A13" s="25" t="s">
        <v>302</v>
      </c>
      <c r="B13" s="25" t="s">
        <v>302</v>
      </c>
      <c r="C13" s="26" t="e">
        <f>AK13+BS13</f>
        <v>#REF!</v>
      </c>
      <c r="D13" s="27" t="e">
        <f>AL13+BT13</f>
        <v>#REF!</v>
      </c>
      <c r="E13" s="27" t="e">
        <f>AM13+BU13</f>
        <v>#REF!</v>
      </c>
      <c r="F13" s="26" t="e">
        <f>AN13+BV13</f>
        <v>#REF!</v>
      </c>
      <c r="G13" s="28" t="e">
        <f>F13/C13</f>
        <v>#REF!</v>
      </c>
      <c r="H13" s="27" t="e">
        <f>AP13+BX13</f>
        <v>#REF!</v>
      </c>
      <c r="I13" s="28" t="e">
        <f>H13/E13</f>
        <v>#REF!</v>
      </c>
      <c r="J13" s="26" t="e">
        <f>AR13+BZ13</f>
        <v>#REF!</v>
      </c>
      <c r="K13" s="28" t="e">
        <f>J13/(C13-COUNTIFS(具体项目表!#REF!,B13,具体项目表!I:I,"无需办理"))</f>
        <v>#REF!</v>
      </c>
      <c r="L13" s="30" t="e">
        <f>AT13+CB13</f>
        <v>#REF!</v>
      </c>
      <c r="M13" s="28" t="e">
        <f>L13/(C13-COUNTIFS(具体项目表!#REF!,B13,具体项目表!J:J,"无需办理"))</f>
        <v>#REF!</v>
      </c>
      <c r="N13" s="26" t="e">
        <f>AV13+CD13</f>
        <v>#REF!</v>
      </c>
      <c r="O13" s="28" t="e">
        <f>N13/(C13-COUNTIFS(具体项目表!#REF!,B13,具体项目表!K:K,"无需办理"))</f>
        <v>#REF!</v>
      </c>
      <c r="P13" s="30" t="e">
        <f>AX13+CF13</f>
        <v>#REF!</v>
      </c>
      <c r="Q13" s="28" t="e">
        <f>P13/(C13-COUNTIFS(具体项目表!#REF!,B13,具体项目表!L:L,"无需办理"))</f>
        <v>#REF!</v>
      </c>
      <c r="R13" s="30" t="e">
        <f>AZ13+CH13</f>
        <v>#REF!</v>
      </c>
      <c r="S13" s="28" t="e">
        <f>R13/(C13-COUNTIFS(具体项目表!#REF!,B13,具体项目表!M:M,"无需办理"))</f>
        <v>#REF!</v>
      </c>
      <c r="T13" s="26" t="e">
        <f>BB13+CJ13</f>
        <v>#REF!</v>
      </c>
      <c r="U13" s="28" t="e">
        <f>T13/(C13-COUNTIFS(具体项目表!#REF!,B13,具体项目表!N:N,"无需办理"))</f>
        <v>#REF!</v>
      </c>
      <c r="V13" s="26" t="e">
        <f>BD13+CL13</f>
        <v>#REF!</v>
      </c>
      <c r="W13" s="28" t="e">
        <f>V13/(C13-COUNTIFS(具体项目表!#REF!,B13,具体项目表!O:O,"无需办理"))</f>
        <v>#REF!</v>
      </c>
      <c r="X13" s="26" t="e">
        <f>BF13+CN13</f>
        <v>#REF!</v>
      </c>
      <c r="Y13" s="28" t="e">
        <f>X13/(C13-COUNTIFS(具体项目表!#REF!,B13,具体项目表!P:P,"无需办理"))</f>
        <v>#REF!</v>
      </c>
      <c r="Z13" s="26" t="e">
        <f>BH13+CP13</f>
        <v>#REF!</v>
      </c>
      <c r="AA13" s="28" t="e">
        <f>Z13/(C13-COUNTIFS(具体项目表!#REF!,B13,具体项目表!Q:Q,"无需办理"))</f>
        <v>#REF!</v>
      </c>
      <c r="AB13" s="26" t="e">
        <f>BJ13+CR13</f>
        <v>#REF!</v>
      </c>
      <c r="AC13" s="28" t="e">
        <f>AB13/(C13-COUNTIFS(具体项目表!#REF!,B13,具体项目表!R:R,"无需办理"))</f>
        <v>#REF!</v>
      </c>
      <c r="AD13" s="26" t="e">
        <f>BL13+CT13</f>
        <v>#REF!</v>
      </c>
      <c r="AE13" s="28" t="e">
        <f>AD13/(C13-COUNTIFS(具体项目表!#REF!,B13,具体项目表!S:S,"无需办理"))</f>
        <v>#REF!</v>
      </c>
      <c r="AF13" s="26" t="e">
        <f>BN13+CV13</f>
        <v>#REF!</v>
      </c>
      <c r="AG13" s="28" t="e">
        <f>AF13/(C13-COUNTIFS(具体项目表!#REF!,B13,具体项目表!T:T,"无需办理"))</f>
        <v>#REF!</v>
      </c>
      <c r="AH13" s="31" t="e">
        <f>BP13+CX13</f>
        <v>#REF!</v>
      </c>
      <c r="AI13" s="28" t="e">
        <f>AH13/C13</f>
        <v>#REF!</v>
      </c>
      <c r="AJ13" s="24" t="s">
        <v>302</v>
      </c>
      <c r="AK13" s="26" t="e">
        <f>COUNTIFS(具体项目表!#REF!,B13,具体项目表!F:F,"续建")</f>
        <v>#REF!</v>
      </c>
      <c r="AL13" s="27" t="e">
        <f>SUMIFS(具体项目表!G:G,具体项目表!#REF!,B13,具体项目表!F:F,"续建")</f>
        <v>#REF!</v>
      </c>
      <c r="AM13" s="27" t="e">
        <f>SUMIFS(具体项目表!H:H,具体项目表!#REF!,B13,具体项目表!F:F,"续建")</f>
        <v>#REF!</v>
      </c>
      <c r="AN13" s="26" t="e">
        <f>COUNTIFS(具体项目表!#REF!,B13,具体项目表!F:F,"续建",具体项目表!#REF!,"是")</f>
        <v>#REF!</v>
      </c>
      <c r="AO13" s="28" t="e">
        <f>AN13/AK13</f>
        <v>#REF!</v>
      </c>
      <c r="AP13" s="27" t="e">
        <f>SUMIFS(具体项目表!#REF!,具体项目表!#REF!,B13,具体项目表!F:F,"续建")</f>
        <v>#REF!</v>
      </c>
      <c r="AQ13" s="28" t="e">
        <f>AP13/AM13</f>
        <v>#REF!</v>
      </c>
      <c r="AR13" s="26" t="e">
        <f>COUNTIFS(具体项目表!#REF!,B13,具体项目表!I:I,"是",具体项目表!F:F,"续建")</f>
        <v>#REF!</v>
      </c>
      <c r="AS13" s="28" t="e">
        <f>AR13/(AK13-COUNTIFS(具体项目表!#REF!,B13,具体项目表!I:I,"无需办理",具体项目表!F:F,"续建"))</f>
        <v>#REF!</v>
      </c>
      <c r="AT13" s="30" t="e">
        <f>COUNTIFS(具体项目表!#REF!,B13,具体项目表!J:J,"是",具体项目表!F:F,"续建")</f>
        <v>#REF!</v>
      </c>
      <c r="AU13" s="28" t="e">
        <f>AT13/(AK13-COUNTIFS(具体项目表!#REF!,B13,具体项目表!J:J,"无需办理",具体项目表!F:F,"续建"))</f>
        <v>#REF!</v>
      </c>
      <c r="AV13" s="26" t="e">
        <f>COUNTIFS(具体项目表!#REF!,B13,具体项目表!K:K,"是",具体项目表!F:F,"续建")</f>
        <v>#REF!</v>
      </c>
      <c r="AW13" s="28" t="e">
        <f>AV13/(AK13-COUNTIFS(具体项目表!#REF!,B13,具体项目表!K:K,"无需办理",具体项目表!F:F,"续建"))</f>
        <v>#REF!</v>
      </c>
      <c r="AX13" s="30" t="e">
        <f>COUNTIFS(具体项目表!#REF!,B13,具体项目表!L:L,"是",具体项目表!F:F,"续建")</f>
        <v>#REF!</v>
      </c>
      <c r="AY13" s="28" t="e">
        <f>AX13/(AK13-COUNTIFS(具体项目表!#REF!,B13,具体项目表!L:L,"无需办理",具体项目表!F:F,"续建"))</f>
        <v>#REF!</v>
      </c>
      <c r="AZ13" s="30" t="e">
        <f>COUNTIFS(具体项目表!#REF!,B13,具体项目表!M:M,"是",具体项目表!F:F,"续建")</f>
        <v>#REF!</v>
      </c>
      <c r="BA13" s="28" t="e">
        <f>AZ13/(AK13-COUNTIFS(具体项目表!#REF!,B13,具体项目表!M:M,"无需办理",具体项目表!F:F,"续建"))</f>
        <v>#REF!</v>
      </c>
      <c r="BB13" s="26" t="e">
        <f>COUNTIFS(具体项目表!#REF!,B13,具体项目表!N:N,"是",具体项目表!F:F,"续建")</f>
        <v>#REF!</v>
      </c>
      <c r="BC13" s="28" t="e">
        <f>BB13/(AK13-COUNTIFS(具体项目表!#REF!,B13,具体项目表!N:N,"无需办理",具体项目表!F:F,"续建"))</f>
        <v>#REF!</v>
      </c>
      <c r="BD13" s="26" t="e">
        <f>COUNTIFS(具体项目表!#REF!,B13,具体项目表!O:O,"是",具体项目表!F:F,"续建")</f>
        <v>#REF!</v>
      </c>
      <c r="BE13" s="28" t="e">
        <f>BD13/(AK13-COUNTIFS(具体项目表!#REF!,B13,具体项目表!O:O,"无需办理",具体项目表!F:F,"续建"))</f>
        <v>#REF!</v>
      </c>
      <c r="BF13" s="26" t="e">
        <f>COUNTIFS(具体项目表!#REF!,B13,具体项目表!P:P,"是",具体项目表!F:F,"续建")</f>
        <v>#REF!</v>
      </c>
      <c r="BG13" s="28" t="e">
        <f>BF13/(AK13-COUNTIFS(具体项目表!#REF!,B13,具体项目表!P:P,"无需办理",具体项目表!F:F,"续建"))</f>
        <v>#REF!</v>
      </c>
      <c r="BH13" s="26" t="e">
        <f>COUNTIFS(具体项目表!#REF!,B13,具体项目表!Q:Q,"是",具体项目表!F:F,"续建")</f>
        <v>#REF!</v>
      </c>
      <c r="BI13" s="28" t="e">
        <f>BH13/(AK13-COUNTIFS(具体项目表!#REF!,B13,具体项目表!Q:Q,"无需办理",具体项目表!F:F,"续建"))</f>
        <v>#REF!</v>
      </c>
      <c r="BJ13" s="26" t="e">
        <f>COUNTIFS(具体项目表!#REF!,B13,具体项目表!R:R,"是",具体项目表!F:F,"续建")</f>
        <v>#REF!</v>
      </c>
      <c r="BK13" s="28" t="e">
        <f>BJ13/(AK13-COUNTIFS(具体项目表!#REF!,B13,具体项目表!R:R,"无需办理",具体项目表!F:F,"续建"))</f>
        <v>#REF!</v>
      </c>
      <c r="BL13" s="26" t="e">
        <f>COUNTIFS(具体项目表!#REF!,B13,具体项目表!S:S,"是",具体项目表!F:F,"续建")</f>
        <v>#REF!</v>
      </c>
      <c r="BM13" s="28" t="e">
        <f>BL13/(AK13-COUNTIFS(具体项目表!#REF!,B13,具体项目表!S:S,"无需办理",具体项目表!F:F,"续建"))</f>
        <v>#REF!</v>
      </c>
      <c r="BN13" s="26" t="e">
        <f>COUNTIFS(具体项目表!#REF!,B13,具体项目表!T:T,"是",具体项目表!F:F,"续建")</f>
        <v>#REF!</v>
      </c>
      <c r="BO13" s="28" t="e">
        <f>BN13/(AK13-COUNTIFS(具体项目表!#REF!,B13,具体项目表!T:T,"无需办理",具体项目表!F:F,"续建"))</f>
        <v>#REF!</v>
      </c>
      <c r="BP13" s="26" t="e">
        <f>COUNTIFS(具体项目表!#REF!,"0",具体项目表!#REF!,B13,具体项目表!F:F,"续建")</f>
        <v>#REF!</v>
      </c>
      <c r="BQ13" s="28" t="e">
        <f>BP13/AK13</f>
        <v>#REF!</v>
      </c>
      <c r="BR13" s="32" t="s">
        <v>302</v>
      </c>
      <c r="BS13" s="26" t="e">
        <f>COUNTIFS(具体项目表!#REF!,B13,具体项目表!F:F,"新建")</f>
        <v>#REF!</v>
      </c>
      <c r="BT13" s="27" t="e">
        <f>SUMIFS(具体项目表!G:G,具体项目表!#REF!,B13,具体项目表!F:F,"新建")</f>
        <v>#REF!</v>
      </c>
      <c r="BU13" s="27" t="e">
        <f>SUMIFS(具体项目表!H:H,具体项目表!#REF!,B13,具体项目表!F:F,"新建")</f>
        <v>#REF!</v>
      </c>
      <c r="BV13" s="26" t="e">
        <f>COUNTIFS(具体项目表!#REF!,B13,具体项目表!F:F,"新建",具体项目表!#REF!,"是")</f>
        <v>#REF!</v>
      </c>
      <c r="BW13" s="28" t="e">
        <f>BV13/BS13</f>
        <v>#REF!</v>
      </c>
      <c r="BX13" s="27" t="e">
        <f>SUMIFS(具体项目表!#REF!,具体项目表!#REF!,B13,具体项目表!F:F,"新建")</f>
        <v>#REF!</v>
      </c>
      <c r="BY13" s="28" t="e">
        <f>BX13/BU13</f>
        <v>#REF!</v>
      </c>
      <c r="BZ13" s="26" t="e">
        <f>COUNTIFS(具体项目表!#REF!,B13,具体项目表!I:I,"是",具体项目表!F:F,"新建")</f>
        <v>#REF!</v>
      </c>
      <c r="CA13" s="28" t="e">
        <f>BZ13/(BS13-COUNTIFS(具体项目表!#REF!,B13,具体项目表!I:I,"无需办理",具体项目表!F:F,"新建"))</f>
        <v>#REF!</v>
      </c>
      <c r="CB13" s="30" t="e">
        <f>COUNTIFS(具体项目表!#REF!,B13,具体项目表!J:J,"是",具体项目表!F:F,"新建")</f>
        <v>#REF!</v>
      </c>
      <c r="CC13" s="28" t="e">
        <f>CB13/(BS13-COUNTIFS(具体项目表!#REF!,B13,具体项目表!J:J,"无需办理",具体项目表!F:F,"新建"))</f>
        <v>#REF!</v>
      </c>
      <c r="CD13" s="26" t="e">
        <f>COUNTIFS(具体项目表!#REF!,B13,具体项目表!K:K,"是",具体项目表!F:F,"新建")</f>
        <v>#REF!</v>
      </c>
      <c r="CE13" s="28" t="e">
        <f>CD13/(BS13-COUNTIFS(具体项目表!#REF!,B13,具体项目表!K:K,"无需办理",具体项目表!F:F,"新建"))</f>
        <v>#REF!</v>
      </c>
      <c r="CF13" s="30" t="e">
        <f>COUNTIFS(具体项目表!#REF!,B13,具体项目表!L:L,"是",具体项目表!F:F,"新建")</f>
        <v>#REF!</v>
      </c>
      <c r="CG13" s="28" t="e">
        <f>CF13/(BS13-COUNTIFS(具体项目表!#REF!,B13,具体项目表!L:L,"无需办理",具体项目表!F:F,"新建"))</f>
        <v>#REF!</v>
      </c>
      <c r="CH13" s="30" t="e">
        <f>COUNTIFS(具体项目表!#REF!,B13,具体项目表!M:M,"是",具体项目表!F:F,"新建")</f>
        <v>#REF!</v>
      </c>
      <c r="CI13" s="28" t="e">
        <f>CH13/(BS13-COUNTIFS(具体项目表!#REF!,B13,具体项目表!M:M,"无需办理",具体项目表!F:F,"新建"))</f>
        <v>#REF!</v>
      </c>
      <c r="CJ13" s="26" t="e">
        <f>COUNTIFS(具体项目表!#REF!,B13,具体项目表!N:N,"是",具体项目表!F:F,"新建")</f>
        <v>#REF!</v>
      </c>
      <c r="CK13" s="28" t="e">
        <f>CJ13/(BS13-COUNTIFS(具体项目表!#REF!,B13,具体项目表!N:N,"无需办理",具体项目表!F:F,"新建"))</f>
        <v>#REF!</v>
      </c>
      <c r="CL13" s="26" t="e">
        <f>COUNTIFS(具体项目表!#REF!,B13,具体项目表!O:O,"是",具体项目表!F:F,"新建")</f>
        <v>#REF!</v>
      </c>
      <c r="CM13" s="28" t="e">
        <f>CL13/(BS13-COUNTIFS(具体项目表!#REF!,B13,具体项目表!O:O,"无需办理",具体项目表!F:F,"新建"))</f>
        <v>#REF!</v>
      </c>
      <c r="CN13" s="26" t="e">
        <f>COUNTIFS(具体项目表!#REF!,B13,具体项目表!P:P,"是",具体项目表!F:F,"新建")</f>
        <v>#REF!</v>
      </c>
      <c r="CO13" s="33" t="e">
        <f>CN13/(BS13-COUNTIFS(具体项目表!#REF!,B13,具体项目表!P:P,"无需办理",具体项目表!F:F,"新建"))</f>
        <v>#REF!</v>
      </c>
      <c r="CP13" s="26" t="e">
        <f>COUNTIFS(具体项目表!#REF!,B13,具体项目表!Q:Q,"是",具体项目表!F:F,"新建")</f>
        <v>#REF!</v>
      </c>
      <c r="CQ13" s="33" t="e">
        <f>CP13/(BS13-COUNTIFS(具体项目表!#REF!,B13,具体项目表!Q:Q,"无需办理",具体项目表!F:F,"新建"))</f>
        <v>#REF!</v>
      </c>
      <c r="CR13" s="26" t="e">
        <f>COUNTIFS(具体项目表!#REF!,B13,具体项目表!R:R,"是",具体项目表!F:F,"新建")</f>
        <v>#REF!</v>
      </c>
      <c r="CS13" s="28" t="e">
        <f>CR13/(BS13-COUNTIFS(具体项目表!#REF!,B13,具体项目表!R:R,"无需办理",具体项目表!F:F,"新建"))</f>
        <v>#REF!</v>
      </c>
      <c r="CT13" s="26" t="e">
        <f>COUNTIFS(具体项目表!#REF!,B13,具体项目表!S:S,"是",具体项目表!F:F,"新建")</f>
        <v>#REF!</v>
      </c>
      <c r="CU13" s="28" t="e">
        <f>CT13/(BS13-COUNTIFS(具体项目表!#REF!,B13,具体项目表!S:S,"无需办理",具体项目表!F:F,"新建"))</f>
        <v>#REF!</v>
      </c>
      <c r="CV13" s="26" t="e">
        <f>COUNTIFS(具体项目表!#REF!,B13,具体项目表!T:T,"是",具体项目表!F:F,"新建")</f>
        <v>#REF!</v>
      </c>
      <c r="CW13" s="28" t="e">
        <f>CV13/(BS13-COUNTIFS(具体项目表!#REF!,B13,具体项目表!T:T,"无需办理",具体项目表!F:F,"新建"))</f>
        <v>#REF!</v>
      </c>
      <c r="CX13" s="26" t="e">
        <f>COUNTIFS(具体项目表!#REF!,"0",具体项目表!#REF!,B13,具体项目表!F:F,"新建")</f>
        <v>#REF!</v>
      </c>
      <c r="CY13" s="28" t="e">
        <f>CX13/BS13</f>
        <v>#REF!</v>
      </c>
      <c r="CZ13" s="49" t="e">
        <f>CX13-BS13</f>
        <v>#REF!</v>
      </c>
      <c r="DA13" s="4" t="e">
        <f>BZ13+CB13+CD13+CF13+CH13+CL13+CN13+CP13+CR13+CT13+CV13</f>
        <v>#REF!</v>
      </c>
      <c r="DC13" s="4" t="e">
        <f>DA13+DD13</f>
        <v>#REF!</v>
      </c>
      <c r="DD13" s="4" t="e">
        <f>COUNTIFS(具体项目表!#REF!,B13,具体项目表!I:I,"否",具体项目表!F:F,"新建")+COUNTIFS(具体项目表!#REF!,B13,具体项目表!J:J,"否",具体项目表!F:F,"新建")+COUNTIFS(具体项目表!#REF!,B13,具体项目表!K:K,"否",具体项目表!F:F,"新建")+COUNTIFS(具体项目表!#REF!,B13,具体项目表!L:L,"否",具体项目表!F:F,"新建")+COUNTIFS(具体项目表!#REF!,B13,具体项目表!M:M,"否",具体项目表!F:F,"新建")+COUNTIFS(具体项目表!#REF!,B13,具体项目表!O:O,"否",具体项目表!F:F,"新建")+COUNTIFS(具体项目表!#REF!,B13,具体项目表!P:P,"否",具体项目表!F:F,"新建")+COUNTIFS(具体项目表!#REF!,B13,具体项目表!Q:Q,"否",具体项目表!F:F,"新建")+COUNTIFS(具体项目表!#REF!,B13,具体项目表!R:R,"否",具体项目表!F:F,"新建")+COUNTIFS(具体项目表!#REF!,B13,具体项目表!S:S,"否",具体项目表!F:F,"新建")+COUNTIFS(具体项目表!#REF!,B13,具体项目表!T:T,"否",具体项目表!F:F,"新建")</f>
        <v>#REF!</v>
      </c>
      <c r="DE13" s="50" t="e">
        <f>DA13/DC13</f>
        <v>#REF!</v>
      </c>
    </row>
    <row r="14" s="4" customFormat="1" ht="40" customHeight="1" spans="1:109">
      <c r="A14" s="25" t="s">
        <v>303</v>
      </c>
      <c r="B14" s="25" t="s">
        <v>303</v>
      </c>
      <c r="C14" s="26" t="e">
        <f>AK14+BS14</f>
        <v>#REF!</v>
      </c>
      <c r="D14" s="27" t="e">
        <f>AL14+BT14</f>
        <v>#REF!</v>
      </c>
      <c r="E14" s="27" t="e">
        <f>AM14+BU14</f>
        <v>#REF!</v>
      </c>
      <c r="F14" s="26" t="e">
        <f>AN14+BV14</f>
        <v>#REF!</v>
      </c>
      <c r="G14" s="28" t="e">
        <f>F14/C14</f>
        <v>#REF!</v>
      </c>
      <c r="H14" s="27" t="e">
        <f>AP14+BX14</f>
        <v>#REF!</v>
      </c>
      <c r="I14" s="28" t="e">
        <f>H14/E14</f>
        <v>#REF!</v>
      </c>
      <c r="J14" s="26" t="e">
        <f>AR14+BZ14</f>
        <v>#REF!</v>
      </c>
      <c r="K14" s="28" t="e">
        <f>J14/(C14-COUNTIFS(具体项目表!#REF!,B14,具体项目表!I:I,"无需办理"))</f>
        <v>#REF!</v>
      </c>
      <c r="L14" s="30" t="e">
        <f>AT14+CB14</f>
        <v>#REF!</v>
      </c>
      <c r="M14" s="28" t="e">
        <f>L14/(C14-COUNTIFS(具体项目表!#REF!,B14,具体项目表!J:J,"无需办理"))</f>
        <v>#REF!</v>
      </c>
      <c r="N14" s="26" t="e">
        <f>AV14+CD14</f>
        <v>#REF!</v>
      </c>
      <c r="O14" s="28" t="e">
        <f>N14/(C14-COUNTIFS(具体项目表!#REF!,B14,具体项目表!K:K,"无需办理"))</f>
        <v>#REF!</v>
      </c>
      <c r="P14" s="30" t="e">
        <f>AX14+CF14</f>
        <v>#REF!</v>
      </c>
      <c r="Q14" s="28" t="e">
        <f>P14/(C14-COUNTIFS(具体项目表!#REF!,B14,具体项目表!L:L,"无需办理"))</f>
        <v>#REF!</v>
      </c>
      <c r="R14" s="30" t="e">
        <f>AZ14+CH14</f>
        <v>#REF!</v>
      </c>
      <c r="S14" s="28" t="e">
        <f>R14/(C14-COUNTIFS(具体项目表!#REF!,B14,具体项目表!M:M,"无需办理"))</f>
        <v>#REF!</v>
      </c>
      <c r="T14" s="26" t="e">
        <f>BB14+CJ14</f>
        <v>#REF!</v>
      </c>
      <c r="U14" s="28" t="e">
        <f>T14/(C14-COUNTIFS(具体项目表!#REF!,B14,具体项目表!N:N,"无需办理"))</f>
        <v>#REF!</v>
      </c>
      <c r="V14" s="26" t="e">
        <f>BD14+CL14</f>
        <v>#REF!</v>
      </c>
      <c r="W14" s="28" t="e">
        <f>V14/(C14-COUNTIFS(具体项目表!#REF!,B14,具体项目表!O:O,"无需办理"))</f>
        <v>#REF!</v>
      </c>
      <c r="X14" s="26" t="e">
        <f>BF14+CN14</f>
        <v>#REF!</v>
      </c>
      <c r="Y14" s="28" t="e">
        <f>X14/(C14-COUNTIFS(具体项目表!#REF!,B14,具体项目表!P:P,"无需办理"))</f>
        <v>#REF!</v>
      </c>
      <c r="Z14" s="26" t="e">
        <f>BH14+CP14</f>
        <v>#REF!</v>
      </c>
      <c r="AA14" s="28" t="e">
        <f>Z14/(C14-COUNTIFS(具体项目表!#REF!,B14,具体项目表!Q:Q,"无需办理"))</f>
        <v>#REF!</v>
      </c>
      <c r="AB14" s="26" t="e">
        <f>BJ14+CR14</f>
        <v>#REF!</v>
      </c>
      <c r="AC14" s="28" t="e">
        <f>AB14/(C14-COUNTIFS(具体项目表!#REF!,B14,具体项目表!R:R,"无需办理"))</f>
        <v>#REF!</v>
      </c>
      <c r="AD14" s="26" t="e">
        <f>BL14+CT14</f>
        <v>#REF!</v>
      </c>
      <c r="AE14" s="28" t="e">
        <f>AD14/(C14-COUNTIFS(具体项目表!#REF!,B14,具体项目表!S:S,"无需办理"))</f>
        <v>#REF!</v>
      </c>
      <c r="AF14" s="26" t="e">
        <f>BN14+CV14</f>
        <v>#REF!</v>
      </c>
      <c r="AG14" s="28" t="e">
        <f>AF14/(C14-COUNTIFS(具体项目表!#REF!,B14,具体项目表!T:T,"无需办理"))</f>
        <v>#REF!</v>
      </c>
      <c r="AH14" s="31" t="e">
        <f>BP14+CX14</f>
        <v>#REF!</v>
      </c>
      <c r="AI14" s="28" t="e">
        <f>AH14/C14</f>
        <v>#REF!</v>
      </c>
      <c r="AJ14" s="24" t="s">
        <v>303</v>
      </c>
      <c r="AK14" s="26" t="e">
        <f>COUNTIFS(具体项目表!#REF!,B14,具体项目表!F:F,"续建")</f>
        <v>#REF!</v>
      </c>
      <c r="AL14" s="27" t="e">
        <f>SUMIFS(具体项目表!G:G,具体项目表!#REF!,B14,具体项目表!F:F,"续建")</f>
        <v>#REF!</v>
      </c>
      <c r="AM14" s="27" t="e">
        <f>SUMIFS(具体项目表!H:H,具体项目表!#REF!,B14,具体项目表!F:F,"续建")</f>
        <v>#REF!</v>
      </c>
      <c r="AN14" s="26" t="e">
        <f>COUNTIFS(具体项目表!#REF!,B14,具体项目表!F:F,"续建",具体项目表!#REF!,"是")</f>
        <v>#REF!</v>
      </c>
      <c r="AO14" s="28" t="e">
        <f>AN14/AK14</f>
        <v>#REF!</v>
      </c>
      <c r="AP14" s="27" t="e">
        <f>SUMIFS(具体项目表!#REF!,具体项目表!#REF!,B14,具体项目表!F:F,"续建")</f>
        <v>#REF!</v>
      </c>
      <c r="AQ14" s="28" t="e">
        <f>AP14/AM14</f>
        <v>#REF!</v>
      </c>
      <c r="AR14" s="26" t="e">
        <f>COUNTIFS(具体项目表!#REF!,B14,具体项目表!I:I,"是",具体项目表!F:F,"续建")</f>
        <v>#REF!</v>
      </c>
      <c r="AS14" s="28" t="e">
        <f>AR14/(AK14-COUNTIFS(具体项目表!#REF!,B14,具体项目表!I:I,"无需办理",具体项目表!F:F,"续建"))</f>
        <v>#REF!</v>
      </c>
      <c r="AT14" s="30" t="e">
        <f>COUNTIFS(具体项目表!#REF!,B14,具体项目表!J:J,"是",具体项目表!F:F,"续建")</f>
        <v>#REF!</v>
      </c>
      <c r="AU14" s="28" t="e">
        <f>AT14/(AK14-COUNTIFS(具体项目表!#REF!,B14,具体项目表!J:J,"无需办理",具体项目表!F:F,"续建"))</f>
        <v>#REF!</v>
      </c>
      <c r="AV14" s="26" t="e">
        <f>COUNTIFS(具体项目表!#REF!,B14,具体项目表!K:K,"是",具体项目表!F:F,"续建")</f>
        <v>#REF!</v>
      </c>
      <c r="AW14" s="28" t="e">
        <f>AV14/(AK14-COUNTIFS(具体项目表!#REF!,B14,具体项目表!K:K,"无需办理",具体项目表!F:F,"续建"))</f>
        <v>#REF!</v>
      </c>
      <c r="AX14" s="30" t="e">
        <f>COUNTIFS(具体项目表!#REF!,B14,具体项目表!L:L,"是",具体项目表!F:F,"续建")</f>
        <v>#REF!</v>
      </c>
      <c r="AY14" s="28" t="e">
        <f>AX14/(AK14-COUNTIFS(具体项目表!#REF!,B14,具体项目表!L:L,"无需办理",具体项目表!F:F,"续建"))</f>
        <v>#REF!</v>
      </c>
      <c r="AZ14" s="30" t="e">
        <f>COUNTIFS(具体项目表!#REF!,B14,具体项目表!M:M,"是",具体项目表!F:F,"续建")</f>
        <v>#REF!</v>
      </c>
      <c r="BA14" s="28" t="e">
        <f>AZ14/(AK14-COUNTIFS(具体项目表!#REF!,B14,具体项目表!M:M,"无需办理",具体项目表!F:F,"续建"))</f>
        <v>#REF!</v>
      </c>
      <c r="BB14" s="26" t="e">
        <f>COUNTIFS(具体项目表!#REF!,B14,具体项目表!N:N,"是",具体项目表!F:F,"续建")</f>
        <v>#REF!</v>
      </c>
      <c r="BC14" s="28" t="e">
        <f>BB14/(AK14-COUNTIFS(具体项目表!#REF!,B14,具体项目表!N:N,"无需办理",具体项目表!F:F,"续建"))</f>
        <v>#REF!</v>
      </c>
      <c r="BD14" s="26" t="e">
        <f>COUNTIFS(具体项目表!#REF!,B14,具体项目表!O:O,"是",具体项目表!F:F,"续建")</f>
        <v>#REF!</v>
      </c>
      <c r="BE14" s="28" t="e">
        <f>BD14/(AK14-COUNTIFS(具体项目表!#REF!,B14,具体项目表!O:O,"无需办理",具体项目表!F:F,"续建"))</f>
        <v>#REF!</v>
      </c>
      <c r="BF14" s="26" t="e">
        <f>COUNTIFS(具体项目表!#REF!,B14,具体项目表!P:P,"是",具体项目表!F:F,"续建")</f>
        <v>#REF!</v>
      </c>
      <c r="BG14" s="28" t="e">
        <f>BF14/(AK14-COUNTIFS(具体项目表!#REF!,B14,具体项目表!P:P,"无需办理",具体项目表!F:F,"续建"))</f>
        <v>#REF!</v>
      </c>
      <c r="BH14" s="26" t="e">
        <f>COUNTIFS(具体项目表!#REF!,B14,具体项目表!Q:Q,"是",具体项目表!F:F,"续建")</f>
        <v>#REF!</v>
      </c>
      <c r="BI14" s="28" t="e">
        <f>BH14/(AK14-COUNTIFS(具体项目表!#REF!,B14,具体项目表!Q:Q,"无需办理",具体项目表!F:F,"续建"))</f>
        <v>#REF!</v>
      </c>
      <c r="BJ14" s="26" t="e">
        <f>COUNTIFS(具体项目表!#REF!,B14,具体项目表!R:R,"是",具体项目表!F:F,"续建")</f>
        <v>#REF!</v>
      </c>
      <c r="BK14" s="28" t="e">
        <f>BJ14/(AK14-COUNTIFS(具体项目表!#REF!,B14,具体项目表!R:R,"无需办理",具体项目表!F:F,"续建"))</f>
        <v>#REF!</v>
      </c>
      <c r="BL14" s="26" t="e">
        <f>COUNTIFS(具体项目表!#REF!,B14,具体项目表!S:S,"是",具体项目表!F:F,"续建")</f>
        <v>#REF!</v>
      </c>
      <c r="BM14" s="28" t="e">
        <f>BL14/(AK14-COUNTIFS(具体项目表!#REF!,B14,具体项目表!S:S,"无需办理",具体项目表!F:F,"续建"))</f>
        <v>#REF!</v>
      </c>
      <c r="BN14" s="26" t="e">
        <f>COUNTIFS(具体项目表!#REF!,B14,具体项目表!T:T,"是",具体项目表!F:F,"续建")</f>
        <v>#REF!</v>
      </c>
      <c r="BO14" s="28" t="e">
        <f>BN14/(AK14-COUNTIFS(具体项目表!#REF!,B14,具体项目表!T:T,"无需办理",具体项目表!F:F,"续建"))</f>
        <v>#REF!</v>
      </c>
      <c r="BP14" s="26" t="e">
        <f>COUNTIFS(具体项目表!#REF!,"0",具体项目表!#REF!,B14,具体项目表!F:F,"续建")</f>
        <v>#REF!</v>
      </c>
      <c r="BQ14" s="28" t="e">
        <f>BP14/AK14</f>
        <v>#REF!</v>
      </c>
      <c r="BR14" s="32" t="s">
        <v>303</v>
      </c>
      <c r="BS14" s="26" t="e">
        <f>COUNTIFS(具体项目表!#REF!,B14,具体项目表!F:F,"新建")</f>
        <v>#REF!</v>
      </c>
      <c r="BT14" s="27" t="e">
        <f>SUMIFS(具体项目表!G:G,具体项目表!#REF!,B14,具体项目表!F:F,"新建")</f>
        <v>#REF!</v>
      </c>
      <c r="BU14" s="27" t="e">
        <f>SUMIFS(具体项目表!H:H,具体项目表!#REF!,B14,具体项目表!F:F,"新建")</f>
        <v>#REF!</v>
      </c>
      <c r="BV14" s="26" t="e">
        <f>COUNTIFS(具体项目表!#REF!,B14,具体项目表!F:F,"新建",具体项目表!#REF!,"是")</f>
        <v>#REF!</v>
      </c>
      <c r="BW14" s="28" t="e">
        <f>BV14/BS14</f>
        <v>#REF!</v>
      </c>
      <c r="BX14" s="27" t="e">
        <f>SUMIFS(具体项目表!#REF!,具体项目表!#REF!,B14,具体项目表!F:F,"新建")</f>
        <v>#REF!</v>
      </c>
      <c r="BY14" s="28" t="e">
        <f>BX14/BU14</f>
        <v>#REF!</v>
      </c>
      <c r="BZ14" s="26" t="e">
        <f>COUNTIFS(具体项目表!#REF!,B14,具体项目表!I:I,"是",具体项目表!F:F,"新建")</f>
        <v>#REF!</v>
      </c>
      <c r="CA14" s="28" t="e">
        <f>BZ14/(BS14-COUNTIFS(具体项目表!#REF!,B14,具体项目表!I:I,"无需办理",具体项目表!F:F,"新建"))</f>
        <v>#REF!</v>
      </c>
      <c r="CB14" s="30" t="e">
        <f>COUNTIFS(具体项目表!#REF!,B14,具体项目表!J:J,"是",具体项目表!F:F,"新建")</f>
        <v>#REF!</v>
      </c>
      <c r="CC14" s="28" t="e">
        <f>CB14/(BS14-COUNTIFS(具体项目表!#REF!,B14,具体项目表!J:J,"无需办理",具体项目表!F:F,"新建"))</f>
        <v>#REF!</v>
      </c>
      <c r="CD14" s="26" t="e">
        <f>COUNTIFS(具体项目表!#REF!,B14,具体项目表!K:K,"是",具体项目表!F:F,"新建")</f>
        <v>#REF!</v>
      </c>
      <c r="CE14" s="28" t="e">
        <f>CD14/(BS14-COUNTIFS(具体项目表!#REF!,B14,具体项目表!K:K,"无需办理",具体项目表!F:F,"新建"))</f>
        <v>#REF!</v>
      </c>
      <c r="CF14" s="30" t="e">
        <f>COUNTIFS(具体项目表!#REF!,B14,具体项目表!L:L,"是",具体项目表!F:F,"新建")</f>
        <v>#REF!</v>
      </c>
      <c r="CG14" s="28" t="e">
        <f>CF14/(BS14-COUNTIFS(具体项目表!#REF!,B14,具体项目表!L:L,"无需办理",具体项目表!F:F,"新建"))</f>
        <v>#REF!</v>
      </c>
      <c r="CH14" s="30" t="e">
        <f>COUNTIFS(具体项目表!#REF!,B14,具体项目表!M:M,"是",具体项目表!F:F,"新建")</f>
        <v>#REF!</v>
      </c>
      <c r="CI14" s="28" t="e">
        <f>CH14/(BS14-COUNTIFS(具体项目表!#REF!,B14,具体项目表!M:M,"无需办理",具体项目表!F:F,"新建"))</f>
        <v>#REF!</v>
      </c>
      <c r="CJ14" s="26" t="e">
        <f>COUNTIFS(具体项目表!#REF!,B14,具体项目表!N:N,"是",具体项目表!F:F,"新建")</f>
        <v>#REF!</v>
      </c>
      <c r="CK14" s="28" t="e">
        <f>CJ14/(BS14-COUNTIFS(具体项目表!#REF!,B14,具体项目表!N:N,"无需办理",具体项目表!F:F,"新建"))</f>
        <v>#REF!</v>
      </c>
      <c r="CL14" s="26" t="e">
        <f>COUNTIFS(具体项目表!#REF!,B14,具体项目表!O:O,"是",具体项目表!F:F,"新建")</f>
        <v>#REF!</v>
      </c>
      <c r="CM14" s="28" t="e">
        <f>CL14/(BS14-COUNTIFS(具体项目表!#REF!,B14,具体项目表!O:O,"无需办理",具体项目表!F:F,"新建"))</f>
        <v>#REF!</v>
      </c>
      <c r="CN14" s="26" t="e">
        <f>COUNTIFS(具体项目表!#REF!,B14,具体项目表!P:P,"是",具体项目表!F:F,"新建")</f>
        <v>#REF!</v>
      </c>
      <c r="CO14" s="33" t="e">
        <f>CN14/(BS14-COUNTIFS(具体项目表!#REF!,B14,具体项目表!P:P,"无需办理",具体项目表!F:F,"新建"))</f>
        <v>#REF!</v>
      </c>
      <c r="CP14" s="26" t="e">
        <f>COUNTIFS(具体项目表!#REF!,B14,具体项目表!Q:Q,"是",具体项目表!F:F,"新建")</f>
        <v>#REF!</v>
      </c>
      <c r="CQ14" s="33" t="e">
        <f>CP14/(BS14-COUNTIFS(具体项目表!#REF!,B14,具体项目表!Q:Q,"无需办理",具体项目表!F:F,"新建"))</f>
        <v>#REF!</v>
      </c>
      <c r="CR14" s="26" t="e">
        <f>COUNTIFS(具体项目表!#REF!,B14,具体项目表!R:R,"是",具体项目表!F:F,"新建")</f>
        <v>#REF!</v>
      </c>
      <c r="CS14" s="28" t="e">
        <f>CR14/(BS14-COUNTIFS(具体项目表!#REF!,B14,具体项目表!R:R,"无需办理",具体项目表!F:F,"新建"))</f>
        <v>#REF!</v>
      </c>
      <c r="CT14" s="26" t="e">
        <f>COUNTIFS(具体项目表!#REF!,B14,具体项目表!S:S,"是",具体项目表!F:F,"新建")</f>
        <v>#REF!</v>
      </c>
      <c r="CU14" s="28" t="e">
        <f>CT14/(BS14-COUNTIFS(具体项目表!#REF!,B14,具体项目表!S:S,"无需办理",具体项目表!F:F,"新建"))</f>
        <v>#REF!</v>
      </c>
      <c r="CV14" s="26" t="e">
        <f>COUNTIFS(具体项目表!#REF!,B14,具体项目表!T:T,"是",具体项目表!F:F,"新建")</f>
        <v>#REF!</v>
      </c>
      <c r="CW14" s="28" t="e">
        <f>CV14/(BS14-COUNTIFS(具体项目表!#REF!,B14,具体项目表!T:T,"无需办理",具体项目表!F:F,"新建"))</f>
        <v>#REF!</v>
      </c>
      <c r="CX14" s="26" t="e">
        <f>COUNTIFS(具体项目表!#REF!,"0",具体项目表!#REF!,B14,具体项目表!F:F,"新建")</f>
        <v>#REF!</v>
      </c>
      <c r="CY14" s="28" t="e">
        <f>CX14/BS14</f>
        <v>#REF!</v>
      </c>
      <c r="CZ14" s="49" t="e">
        <f>CX14-BS14</f>
        <v>#REF!</v>
      </c>
      <c r="DA14" s="4" t="e">
        <f>BZ14+CB14+CD14+CF14+CH14+CL14+CN14+CP14+CR14+CT14+CV14</f>
        <v>#REF!</v>
      </c>
      <c r="DC14" s="4" t="e">
        <f>DA14+DD14</f>
        <v>#REF!</v>
      </c>
      <c r="DD14" s="4" t="e">
        <f>COUNTIFS(具体项目表!#REF!,B14,具体项目表!I:I,"否",具体项目表!F:F,"新建")+COUNTIFS(具体项目表!#REF!,B14,具体项目表!J:J,"否",具体项目表!F:F,"新建")+COUNTIFS(具体项目表!#REF!,B14,具体项目表!K:K,"否",具体项目表!F:F,"新建")+COUNTIFS(具体项目表!#REF!,B14,具体项目表!L:L,"否",具体项目表!F:F,"新建")+COUNTIFS(具体项目表!#REF!,B14,具体项目表!M:M,"否",具体项目表!F:F,"新建")+COUNTIFS(具体项目表!#REF!,B14,具体项目表!O:O,"否",具体项目表!F:F,"新建")+COUNTIFS(具体项目表!#REF!,B14,具体项目表!P:P,"否",具体项目表!F:F,"新建")+COUNTIFS(具体项目表!#REF!,B14,具体项目表!Q:Q,"否",具体项目表!F:F,"新建")+COUNTIFS(具体项目表!#REF!,B14,具体项目表!R:R,"否",具体项目表!F:F,"新建")+COUNTIFS(具体项目表!#REF!,B14,具体项目表!S:S,"否",具体项目表!F:F,"新建")+COUNTIFS(具体项目表!#REF!,B14,具体项目表!T:T,"否",具体项目表!F:F,"新建")</f>
        <v>#REF!</v>
      </c>
      <c r="DE14" s="50" t="e">
        <f>DA14/DC14</f>
        <v>#REF!</v>
      </c>
    </row>
    <row r="15" s="4" customFormat="1" ht="40" customHeight="1" spans="1:109">
      <c r="A15" s="25" t="s">
        <v>304</v>
      </c>
      <c r="B15" s="25" t="s">
        <v>304</v>
      </c>
      <c r="C15" s="26" t="e">
        <f>AK15+BS15</f>
        <v>#REF!</v>
      </c>
      <c r="D15" s="27" t="e">
        <f>AL15+BT15</f>
        <v>#REF!</v>
      </c>
      <c r="E15" s="27" t="e">
        <f>AM15+BU15</f>
        <v>#REF!</v>
      </c>
      <c r="F15" s="26" t="e">
        <f>AN15+BV15</f>
        <v>#REF!</v>
      </c>
      <c r="G15" s="28" t="e">
        <f>F15/C15</f>
        <v>#REF!</v>
      </c>
      <c r="H15" s="27" t="e">
        <f>AP15+BX15</f>
        <v>#REF!</v>
      </c>
      <c r="I15" s="28" t="e">
        <f>H15/E15</f>
        <v>#REF!</v>
      </c>
      <c r="J15" s="26" t="e">
        <f>AR15+BZ15</f>
        <v>#REF!</v>
      </c>
      <c r="K15" s="28" t="e">
        <f>J15/(C15-COUNTIFS(具体项目表!#REF!,B15,具体项目表!I:I,"无需办理"))</f>
        <v>#REF!</v>
      </c>
      <c r="L15" s="30" t="e">
        <f>AT15+CB15</f>
        <v>#REF!</v>
      </c>
      <c r="M15" s="28" t="e">
        <f>L15/(C15-COUNTIFS(具体项目表!#REF!,B15,具体项目表!J:J,"无需办理"))</f>
        <v>#REF!</v>
      </c>
      <c r="N15" s="26" t="e">
        <f>AV15+CD15</f>
        <v>#REF!</v>
      </c>
      <c r="O15" s="28" t="e">
        <f>N15/(C15-COUNTIFS(具体项目表!#REF!,B15,具体项目表!K:K,"无需办理"))</f>
        <v>#REF!</v>
      </c>
      <c r="P15" s="30" t="e">
        <f>AX15+CF15</f>
        <v>#REF!</v>
      </c>
      <c r="Q15" s="28" t="e">
        <f>P15/(C15-COUNTIFS(具体项目表!#REF!,B15,具体项目表!L:L,"无需办理"))</f>
        <v>#REF!</v>
      </c>
      <c r="R15" s="30" t="e">
        <f>AZ15+CH15</f>
        <v>#REF!</v>
      </c>
      <c r="S15" s="28" t="e">
        <f>R15/(C15-COUNTIFS(具体项目表!#REF!,B15,具体项目表!M:M,"无需办理"))</f>
        <v>#REF!</v>
      </c>
      <c r="T15" s="26" t="e">
        <f>BB15+CJ15</f>
        <v>#REF!</v>
      </c>
      <c r="U15" s="28" t="e">
        <f>T15/(C15-COUNTIFS(具体项目表!#REF!,B15,具体项目表!N:N,"无需办理"))</f>
        <v>#REF!</v>
      </c>
      <c r="V15" s="26" t="e">
        <f>BD15+CL15</f>
        <v>#REF!</v>
      </c>
      <c r="W15" s="28" t="e">
        <f>V15/(C15-COUNTIFS(具体项目表!#REF!,B15,具体项目表!O:O,"无需办理"))</f>
        <v>#REF!</v>
      </c>
      <c r="X15" s="26" t="e">
        <f>BF15+CN15</f>
        <v>#REF!</v>
      </c>
      <c r="Y15" s="28" t="e">
        <f>X15/(C15-COUNTIFS(具体项目表!#REF!,B15,具体项目表!P:P,"无需办理"))</f>
        <v>#REF!</v>
      </c>
      <c r="Z15" s="26" t="e">
        <f>BH15+CP15</f>
        <v>#REF!</v>
      </c>
      <c r="AA15" s="28" t="e">
        <f>Z15/(C15-COUNTIFS(具体项目表!#REF!,B15,具体项目表!Q:Q,"无需办理"))</f>
        <v>#REF!</v>
      </c>
      <c r="AB15" s="26" t="e">
        <f>BJ15+CR15</f>
        <v>#REF!</v>
      </c>
      <c r="AC15" s="28" t="e">
        <f>AB15/(C15-COUNTIFS(具体项目表!#REF!,B15,具体项目表!R:R,"无需办理"))</f>
        <v>#REF!</v>
      </c>
      <c r="AD15" s="26" t="e">
        <f>BL15+CT15</f>
        <v>#REF!</v>
      </c>
      <c r="AE15" s="28" t="e">
        <f>AD15/(C15-COUNTIFS(具体项目表!#REF!,B15,具体项目表!S:S,"无需办理"))</f>
        <v>#REF!</v>
      </c>
      <c r="AF15" s="26" t="e">
        <f>BN15+CV15</f>
        <v>#REF!</v>
      </c>
      <c r="AG15" s="28" t="e">
        <f>AF15/(C15-COUNTIFS(具体项目表!#REF!,B15,具体项目表!T:T,"无需办理"))</f>
        <v>#REF!</v>
      </c>
      <c r="AH15" s="31" t="e">
        <f>BP15+CX15</f>
        <v>#REF!</v>
      </c>
      <c r="AI15" s="28" t="e">
        <f>AH15/C15</f>
        <v>#REF!</v>
      </c>
      <c r="AJ15" s="24" t="s">
        <v>304</v>
      </c>
      <c r="AK15" s="26" t="e">
        <f>COUNTIFS(具体项目表!#REF!,B15,具体项目表!F:F,"续建")</f>
        <v>#REF!</v>
      </c>
      <c r="AL15" s="27" t="e">
        <f>SUMIFS(具体项目表!G:G,具体项目表!#REF!,B15,具体项目表!F:F,"续建")</f>
        <v>#REF!</v>
      </c>
      <c r="AM15" s="27" t="e">
        <f>SUMIFS(具体项目表!H:H,具体项目表!#REF!,B15,具体项目表!F:F,"续建")</f>
        <v>#REF!</v>
      </c>
      <c r="AN15" s="26" t="e">
        <f>COUNTIFS(具体项目表!#REF!,B15,具体项目表!F:F,"续建",具体项目表!#REF!,"是")</f>
        <v>#REF!</v>
      </c>
      <c r="AO15" s="28" t="e">
        <f>AN15/AK15</f>
        <v>#REF!</v>
      </c>
      <c r="AP15" s="27" t="e">
        <f>SUMIFS(具体项目表!#REF!,具体项目表!#REF!,B15,具体项目表!F:F,"续建")</f>
        <v>#REF!</v>
      </c>
      <c r="AQ15" s="28" t="e">
        <f>AP15/AM15</f>
        <v>#REF!</v>
      </c>
      <c r="AR15" s="26" t="e">
        <f>COUNTIFS(具体项目表!#REF!,B15,具体项目表!I:I,"是",具体项目表!F:F,"续建")</f>
        <v>#REF!</v>
      </c>
      <c r="AS15" s="28" t="e">
        <f>AR15/(AK15-COUNTIFS(具体项目表!#REF!,B15,具体项目表!I:I,"无需办理",具体项目表!F:F,"续建"))</f>
        <v>#REF!</v>
      </c>
      <c r="AT15" s="30" t="e">
        <f>COUNTIFS(具体项目表!#REF!,B15,具体项目表!J:J,"是",具体项目表!F:F,"续建")</f>
        <v>#REF!</v>
      </c>
      <c r="AU15" s="28" t="e">
        <f>AT15/(AK15-COUNTIFS(具体项目表!#REF!,B15,具体项目表!J:J,"无需办理",具体项目表!F:F,"续建"))</f>
        <v>#REF!</v>
      </c>
      <c r="AV15" s="26" t="e">
        <f>COUNTIFS(具体项目表!#REF!,B15,具体项目表!K:K,"是",具体项目表!F:F,"续建")</f>
        <v>#REF!</v>
      </c>
      <c r="AW15" s="28" t="e">
        <f>AV15/(AK15-COUNTIFS(具体项目表!#REF!,B15,具体项目表!K:K,"无需办理",具体项目表!F:F,"续建"))</f>
        <v>#REF!</v>
      </c>
      <c r="AX15" s="30" t="e">
        <f>COUNTIFS(具体项目表!#REF!,B15,具体项目表!L:L,"是",具体项目表!F:F,"续建")</f>
        <v>#REF!</v>
      </c>
      <c r="AY15" s="28" t="e">
        <f>AX15/(AK15-COUNTIFS(具体项目表!#REF!,B15,具体项目表!L:L,"无需办理",具体项目表!F:F,"续建"))</f>
        <v>#REF!</v>
      </c>
      <c r="AZ15" s="30" t="e">
        <f>COUNTIFS(具体项目表!#REF!,B15,具体项目表!M:M,"是",具体项目表!F:F,"续建")</f>
        <v>#REF!</v>
      </c>
      <c r="BA15" s="28" t="e">
        <f>AZ15/(AK15-COUNTIFS(具体项目表!#REF!,B15,具体项目表!M:M,"无需办理",具体项目表!F:F,"续建"))</f>
        <v>#REF!</v>
      </c>
      <c r="BB15" s="26" t="e">
        <f>COUNTIFS(具体项目表!#REF!,B15,具体项目表!N:N,"是",具体项目表!F:F,"续建")</f>
        <v>#REF!</v>
      </c>
      <c r="BC15" s="28" t="e">
        <f>BB15/(AK15-COUNTIFS(具体项目表!#REF!,B15,具体项目表!N:N,"无需办理",具体项目表!F:F,"续建"))</f>
        <v>#REF!</v>
      </c>
      <c r="BD15" s="26" t="e">
        <f>COUNTIFS(具体项目表!#REF!,B15,具体项目表!O:O,"是",具体项目表!F:F,"续建")</f>
        <v>#REF!</v>
      </c>
      <c r="BE15" s="28" t="e">
        <f>BD15/(AK15-COUNTIFS(具体项目表!#REF!,B15,具体项目表!O:O,"无需办理",具体项目表!F:F,"续建"))</f>
        <v>#REF!</v>
      </c>
      <c r="BF15" s="26" t="e">
        <f>COUNTIFS(具体项目表!#REF!,B15,具体项目表!P:P,"是",具体项目表!F:F,"续建")</f>
        <v>#REF!</v>
      </c>
      <c r="BG15" s="28" t="e">
        <f>BF15/(AK15-COUNTIFS(具体项目表!#REF!,B15,具体项目表!P:P,"无需办理",具体项目表!F:F,"续建"))</f>
        <v>#REF!</v>
      </c>
      <c r="BH15" s="26" t="e">
        <f>COUNTIFS(具体项目表!#REF!,B15,具体项目表!Q:Q,"是",具体项目表!F:F,"续建")</f>
        <v>#REF!</v>
      </c>
      <c r="BI15" s="28" t="e">
        <f>BH15/(AK15-COUNTIFS(具体项目表!#REF!,B15,具体项目表!Q:Q,"无需办理",具体项目表!F:F,"续建"))</f>
        <v>#REF!</v>
      </c>
      <c r="BJ15" s="26" t="e">
        <f>COUNTIFS(具体项目表!#REF!,B15,具体项目表!R:R,"是",具体项目表!F:F,"续建")</f>
        <v>#REF!</v>
      </c>
      <c r="BK15" s="28" t="e">
        <f>BJ15/(AK15-COUNTIFS(具体项目表!#REF!,B15,具体项目表!R:R,"无需办理",具体项目表!F:F,"续建"))</f>
        <v>#REF!</v>
      </c>
      <c r="BL15" s="26" t="e">
        <f>COUNTIFS(具体项目表!#REF!,B15,具体项目表!S:S,"是",具体项目表!F:F,"续建")</f>
        <v>#REF!</v>
      </c>
      <c r="BM15" s="28" t="e">
        <f>BL15/(AK15-COUNTIFS(具体项目表!#REF!,B15,具体项目表!S:S,"无需办理",具体项目表!F:F,"续建"))</f>
        <v>#REF!</v>
      </c>
      <c r="BN15" s="26" t="e">
        <f>COUNTIFS(具体项目表!#REF!,B15,具体项目表!T:T,"是",具体项目表!F:F,"续建")</f>
        <v>#REF!</v>
      </c>
      <c r="BO15" s="28" t="e">
        <f>BN15/(AK15-COUNTIFS(具体项目表!#REF!,B15,具体项目表!T:T,"无需办理",具体项目表!F:F,"续建"))</f>
        <v>#REF!</v>
      </c>
      <c r="BP15" s="26" t="e">
        <f>COUNTIFS(具体项目表!#REF!,"0",具体项目表!#REF!,B15,具体项目表!F:F,"续建")</f>
        <v>#REF!</v>
      </c>
      <c r="BQ15" s="28" t="e">
        <f>BP15/AK15</f>
        <v>#REF!</v>
      </c>
      <c r="BR15" s="32" t="s">
        <v>304</v>
      </c>
      <c r="BS15" s="26" t="e">
        <f>COUNTIFS(具体项目表!#REF!,B15,具体项目表!F:F,"新建")</f>
        <v>#REF!</v>
      </c>
      <c r="BT15" s="27" t="e">
        <f>SUMIFS(具体项目表!G:G,具体项目表!#REF!,B15,具体项目表!F:F,"新建")</f>
        <v>#REF!</v>
      </c>
      <c r="BU15" s="27" t="e">
        <f>SUMIFS(具体项目表!H:H,具体项目表!#REF!,B15,具体项目表!F:F,"新建")</f>
        <v>#REF!</v>
      </c>
      <c r="BV15" s="26" t="e">
        <f>COUNTIFS(具体项目表!#REF!,B15,具体项目表!F:F,"新建",具体项目表!#REF!,"是")</f>
        <v>#REF!</v>
      </c>
      <c r="BW15" s="28" t="e">
        <f>BV15/BS15</f>
        <v>#REF!</v>
      </c>
      <c r="BX15" s="27" t="e">
        <f>SUMIFS(具体项目表!#REF!,具体项目表!#REF!,B15,具体项目表!F:F,"新建")</f>
        <v>#REF!</v>
      </c>
      <c r="BY15" s="28" t="e">
        <f>BX15/BU15</f>
        <v>#REF!</v>
      </c>
      <c r="BZ15" s="26" t="e">
        <f>COUNTIFS(具体项目表!#REF!,B15,具体项目表!I:I,"是",具体项目表!F:F,"新建")</f>
        <v>#REF!</v>
      </c>
      <c r="CA15" s="28" t="e">
        <f>BZ15/(BS15-COUNTIFS(具体项目表!#REF!,B15,具体项目表!I:I,"无需办理",具体项目表!F:F,"新建"))</f>
        <v>#REF!</v>
      </c>
      <c r="CB15" s="30" t="e">
        <f>COUNTIFS(具体项目表!#REF!,B15,具体项目表!J:J,"是",具体项目表!F:F,"新建")</f>
        <v>#REF!</v>
      </c>
      <c r="CC15" s="28" t="e">
        <f>CB15/(BS15-COUNTIFS(具体项目表!#REF!,B15,具体项目表!J:J,"无需办理",具体项目表!F:F,"新建"))</f>
        <v>#REF!</v>
      </c>
      <c r="CD15" s="26" t="e">
        <f>COUNTIFS(具体项目表!#REF!,B15,具体项目表!K:K,"是",具体项目表!F:F,"新建")</f>
        <v>#REF!</v>
      </c>
      <c r="CE15" s="28" t="e">
        <f>CD15/(BS15-COUNTIFS(具体项目表!#REF!,B15,具体项目表!K:K,"无需办理",具体项目表!F:F,"新建"))</f>
        <v>#REF!</v>
      </c>
      <c r="CF15" s="30" t="e">
        <f>COUNTIFS(具体项目表!#REF!,B15,具体项目表!L:L,"是",具体项目表!F:F,"新建")</f>
        <v>#REF!</v>
      </c>
      <c r="CG15" s="28" t="e">
        <f>CF15/(BS15-COUNTIFS(具体项目表!#REF!,B15,具体项目表!L:L,"无需办理",具体项目表!F:F,"新建"))</f>
        <v>#REF!</v>
      </c>
      <c r="CH15" s="30" t="e">
        <f>COUNTIFS(具体项目表!#REF!,B15,具体项目表!M:M,"是",具体项目表!F:F,"新建")</f>
        <v>#REF!</v>
      </c>
      <c r="CI15" s="28" t="e">
        <f>CH15/(BS15-COUNTIFS(具体项目表!#REF!,B15,具体项目表!M:M,"无需办理",具体项目表!F:F,"新建"))</f>
        <v>#REF!</v>
      </c>
      <c r="CJ15" s="26" t="e">
        <f>COUNTIFS(具体项目表!#REF!,B15,具体项目表!N:N,"是",具体项目表!F:F,"新建")</f>
        <v>#REF!</v>
      </c>
      <c r="CK15" s="28" t="e">
        <f>CJ15/(BS15-COUNTIFS(具体项目表!#REF!,B15,具体项目表!N:N,"无需办理",具体项目表!F:F,"新建"))</f>
        <v>#REF!</v>
      </c>
      <c r="CL15" s="26" t="e">
        <f>COUNTIFS(具体项目表!#REF!,B15,具体项目表!O:O,"是",具体项目表!F:F,"新建")</f>
        <v>#REF!</v>
      </c>
      <c r="CM15" s="28" t="e">
        <f>CL15/(BS15-COUNTIFS(具体项目表!#REF!,B15,具体项目表!O:O,"无需办理",具体项目表!F:F,"新建"))</f>
        <v>#REF!</v>
      </c>
      <c r="CN15" s="26" t="e">
        <f>COUNTIFS(具体项目表!#REF!,B15,具体项目表!P:P,"是",具体项目表!F:F,"新建")</f>
        <v>#REF!</v>
      </c>
      <c r="CO15" s="33" t="e">
        <f>CN15/(BS15-COUNTIFS(具体项目表!#REF!,B15,具体项目表!P:P,"无需办理",具体项目表!F:F,"新建"))</f>
        <v>#REF!</v>
      </c>
      <c r="CP15" s="26" t="e">
        <f>COUNTIFS(具体项目表!#REF!,B15,具体项目表!Q:Q,"是",具体项目表!F:F,"新建")</f>
        <v>#REF!</v>
      </c>
      <c r="CQ15" s="33" t="e">
        <f>CP15/(BS15-COUNTIFS(具体项目表!#REF!,B15,具体项目表!Q:Q,"无需办理",具体项目表!F:F,"新建"))</f>
        <v>#REF!</v>
      </c>
      <c r="CR15" s="26" t="e">
        <f>COUNTIFS(具体项目表!#REF!,B15,具体项目表!R:R,"是",具体项目表!F:F,"新建")</f>
        <v>#REF!</v>
      </c>
      <c r="CS15" s="28" t="e">
        <f>CR15/(BS15-COUNTIFS(具体项目表!#REF!,B15,具体项目表!R:R,"无需办理",具体项目表!F:F,"新建"))</f>
        <v>#REF!</v>
      </c>
      <c r="CT15" s="26" t="e">
        <f>COUNTIFS(具体项目表!#REF!,B15,具体项目表!S:S,"是",具体项目表!F:F,"新建")</f>
        <v>#REF!</v>
      </c>
      <c r="CU15" s="28" t="e">
        <f>CT15/(BS15-COUNTIFS(具体项目表!#REF!,B15,具体项目表!S:S,"无需办理",具体项目表!F:F,"新建"))</f>
        <v>#REF!</v>
      </c>
      <c r="CV15" s="26" t="e">
        <f>COUNTIFS(具体项目表!#REF!,B15,具体项目表!T:T,"是",具体项目表!F:F,"新建")</f>
        <v>#REF!</v>
      </c>
      <c r="CW15" s="28" t="e">
        <f>CV15/(BS15-COUNTIFS(具体项目表!#REF!,B15,具体项目表!T:T,"无需办理",具体项目表!F:F,"新建"))</f>
        <v>#REF!</v>
      </c>
      <c r="CX15" s="26" t="e">
        <f>COUNTIFS(具体项目表!#REF!,"0",具体项目表!#REF!,B15,具体项目表!F:F,"新建")</f>
        <v>#REF!</v>
      </c>
      <c r="CY15" s="28" t="e">
        <f>CX15/BS15</f>
        <v>#REF!</v>
      </c>
      <c r="CZ15" s="49" t="e">
        <f>CX15-BS15</f>
        <v>#REF!</v>
      </c>
      <c r="DA15" s="4" t="e">
        <f>BZ15+CB15+CD15+CF15+CH15+CL15+CN15+CP15+CR15+CT15+CV15</f>
        <v>#REF!</v>
      </c>
      <c r="DC15" s="4" t="e">
        <f>DA15+DD15</f>
        <v>#REF!</v>
      </c>
      <c r="DD15" s="4" t="e">
        <f>COUNTIFS(具体项目表!#REF!,B15,具体项目表!I:I,"否",具体项目表!F:F,"新建")+COUNTIFS(具体项目表!#REF!,B15,具体项目表!J:J,"否",具体项目表!F:F,"新建")+COUNTIFS(具体项目表!#REF!,B15,具体项目表!K:K,"否",具体项目表!F:F,"新建")+COUNTIFS(具体项目表!#REF!,B15,具体项目表!L:L,"否",具体项目表!F:F,"新建")+COUNTIFS(具体项目表!#REF!,B15,具体项目表!M:M,"否",具体项目表!F:F,"新建")+COUNTIFS(具体项目表!#REF!,B15,具体项目表!O:O,"否",具体项目表!F:F,"新建")+COUNTIFS(具体项目表!#REF!,B15,具体项目表!P:P,"否",具体项目表!F:F,"新建")+COUNTIFS(具体项目表!#REF!,B15,具体项目表!Q:Q,"否",具体项目表!F:F,"新建")+COUNTIFS(具体项目表!#REF!,B15,具体项目表!R:R,"否",具体项目表!F:F,"新建")+COUNTIFS(具体项目表!#REF!,B15,具体项目表!S:S,"否",具体项目表!F:F,"新建")+COUNTIFS(具体项目表!#REF!,B15,具体项目表!T:T,"否",具体项目表!F:F,"新建")</f>
        <v>#REF!</v>
      </c>
      <c r="DE15" s="50" t="e">
        <f>DA15/DC15</f>
        <v>#REF!</v>
      </c>
    </row>
    <row r="16" s="4" customFormat="1" ht="40" customHeight="1" spans="1:109">
      <c r="A16" s="25" t="s">
        <v>305</v>
      </c>
      <c r="B16" s="25" t="s">
        <v>305</v>
      </c>
      <c r="C16" s="26" t="e">
        <f>AK16+BS16</f>
        <v>#REF!</v>
      </c>
      <c r="D16" s="27" t="e">
        <f>AL16+BT16</f>
        <v>#REF!</v>
      </c>
      <c r="E16" s="27" t="e">
        <f>AM16+BU16</f>
        <v>#REF!</v>
      </c>
      <c r="F16" s="26" t="e">
        <f>AN16+BV16</f>
        <v>#REF!</v>
      </c>
      <c r="G16" s="28" t="e">
        <f>F16/C16</f>
        <v>#REF!</v>
      </c>
      <c r="H16" s="27" t="e">
        <f>AP16+BX16</f>
        <v>#REF!</v>
      </c>
      <c r="I16" s="28" t="e">
        <f>H16/E16</f>
        <v>#REF!</v>
      </c>
      <c r="J16" s="26" t="e">
        <f>AR16+BZ16</f>
        <v>#REF!</v>
      </c>
      <c r="K16" s="28" t="e">
        <f>J16/(C16-COUNTIFS(具体项目表!#REF!,B16,具体项目表!I:I,"无需办理"))</f>
        <v>#REF!</v>
      </c>
      <c r="L16" s="30" t="e">
        <f>AT16+CB16</f>
        <v>#REF!</v>
      </c>
      <c r="M16" s="28" t="e">
        <f>L16/(C16-COUNTIFS(具体项目表!#REF!,B16,具体项目表!J:J,"无需办理"))</f>
        <v>#REF!</v>
      </c>
      <c r="N16" s="26" t="e">
        <f>AV16+CD16</f>
        <v>#REF!</v>
      </c>
      <c r="O16" s="28" t="e">
        <f>N16/(C16-COUNTIFS(具体项目表!#REF!,B16,具体项目表!K:K,"无需办理"))</f>
        <v>#REF!</v>
      </c>
      <c r="P16" s="30" t="e">
        <f>AX16+CF16</f>
        <v>#REF!</v>
      </c>
      <c r="Q16" s="28" t="e">
        <f>P16/(C16-COUNTIFS(具体项目表!#REF!,B16,具体项目表!L:L,"无需办理"))</f>
        <v>#REF!</v>
      </c>
      <c r="R16" s="30" t="e">
        <f>AZ16+CH16</f>
        <v>#REF!</v>
      </c>
      <c r="S16" s="28" t="e">
        <f>R16/(C16-COUNTIFS(具体项目表!#REF!,B16,具体项目表!M:M,"无需办理"))</f>
        <v>#REF!</v>
      </c>
      <c r="T16" s="26" t="e">
        <f>BB16+CJ16</f>
        <v>#REF!</v>
      </c>
      <c r="U16" s="28" t="e">
        <f>T16/(C16-COUNTIFS(具体项目表!#REF!,B16,具体项目表!N:N,"无需办理"))</f>
        <v>#REF!</v>
      </c>
      <c r="V16" s="26" t="e">
        <f>BD16+CL16</f>
        <v>#REF!</v>
      </c>
      <c r="W16" s="28" t="e">
        <f>V16/(C16-COUNTIFS(具体项目表!#REF!,B16,具体项目表!O:O,"无需办理"))</f>
        <v>#REF!</v>
      </c>
      <c r="X16" s="26" t="e">
        <f>BF16+CN16</f>
        <v>#REF!</v>
      </c>
      <c r="Y16" s="28" t="e">
        <f>X16/(C16-COUNTIFS(具体项目表!#REF!,B16,具体项目表!P:P,"无需办理"))</f>
        <v>#REF!</v>
      </c>
      <c r="Z16" s="26" t="e">
        <f>BH16+CP16</f>
        <v>#REF!</v>
      </c>
      <c r="AA16" s="28" t="e">
        <f>Z16/(C16-COUNTIFS(具体项目表!#REF!,B16,具体项目表!Q:Q,"无需办理"))</f>
        <v>#REF!</v>
      </c>
      <c r="AB16" s="26" t="e">
        <f>BJ16+CR16</f>
        <v>#REF!</v>
      </c>
      <c r="AC16" s="28" t="e">
        <f>AB16/(C16-COUNTIFS(具体项目表!#REF!,B16,具体项目表!R:R,"无需办理"))</f>
        <v>#REF!</v>
      </c>
      <c r="AD16" s="26" t="e">
        <f>BL16+CT16</f>
        <v>#REF!</v>
      </c>
      <c r="AE16" s="28" t="e">
        <f>AD16/(C16-COUNTIFS(具体项目表!#REF!,B16,具体项目表!S:S,"无需办理"))</f>
        <v>#REF!</v>
      </c>
      <c r="AF16" s="26" t="e">
        <f>BN16+CV16</f>
        <v>#REF!</v>
      </c>
      <c r="AG16" s="28" t="e">
        <f>AF16/(C16-COUNTIFS(具体项目表!#REF!,B16,具体项目表!T:T,"无需办理"))</f>
        <v>#REF!</v>
      </c>
      <c r="AH16" s="31" t="e">
        <f>BP16+CX16</f>
        <v>#REF!</v>
      </c>
      <c r="AI16" s="28" t="e">
        <f>AH16/C16</f>
        <v>#REF!</v>
      </c>
      <c r="AJ16" s="24" t="s">
        <v>305</v>
      </c>
      <c r="AK16" s="26" t="e">
        <f>COUNTIFS(具体项目表!#REF!,B16,具体项目表!F:F,"续建")</f>
        <v>#REF!</v>
      </c>
      <c r="AL16" s="27" t="e">
        <f>SUMIFS(具体项目表!G:G,具体项目表!#REF!,B16,具体项目表!F:F,"续建")</f>
        <v>#REF!</v>
      </c>
      <c r="AM16" s="27" t="e">
        <f>SUMIFS(具体项目表!H:H,具体项目表!#REF!,B16,具体项目表!F:F,"续建")</f>
        <v>#REF!</v>
      </c>
      <c r="AN16" s="26" t="e">
        <f>COUNTIFS(具体项目表!#REF!,B16,具体项目表!F:F,"续建",具体项目表!#REF!,"是")</f>
        <v>#REF!</v>
      </c>
      <c r="AO16" s="28" t="e">
        <f>AN16/AK16</f>
        <v>#REF!</v>
      </c>
      <c r="AP16" s="27" t="e">
        <f>SUMIFS(具体项目表!#REF!,具体项目表!#REF!,B16,具体项目表!F:F,"续建")</f>
        <v>#REF!</v>
      </c>
      <c r="AQ16" s="28" t="e">
        <f>AP16/AM16</f>
        <v>#REF!</v>
      </c>
      <c r="AR16" s="26" t="e">
        <f>COUNTIFS(具体项目表!#REF!,B16,具体项目表!I:I,"是",具体项目表!F:F,"续建")</f>
        <v>#REF!</v>
      </c>
      <c r="AS16" s="28" t="e">
        <f>AR16/(AK16-COUNTIFS(具体项目表!#REF!,B16,具体项目表!I:I,"无需办理",具体项目表!F:F,"续建"))</f>
        <v>#REF!</v>
      </c>
      <c r="AT16" s="30" t="e">
        <f>COUNTIFS(具体项目表!#REF!,B16,具体项目表!J:J,"是",具体项目表!F:F,"续建")</f>
        <v>#REF!</v>
      </c>
      <c r="AU16" s="28" t="e">
        <f>AT16/(AK16-COUNTIFS(具体项目表!#REF!,B16,具体项目表!J:J,"无需办理",具体项目表!F:F,"续建"))</f>
        <v>#REF!</v>
      </c>
      <c r="AV16" s="26" t="e">
        <f>COUNTIFS(具体项目表!#REF!,B16,具体项目表!K:K,"是",具体项目表!F:F,"续建")</f>
        <v>#REF!</v>
      </c>
      <c r="AW16" s="28" t="e">
        <f>AV16/(AK16-COUNTIFS(具体项目表!#REF!,B16,具体项目表!K:K,"无需办理",具体项目表!F:F,"续建"))</f>
        <v>#REF!</v>
      </c>
      <c r="AX16" s="30" t="e">
        <f>COUNTIFS(具体项目表!#REF!,B16,具体项目表!L:L,"是",具体项目表!F:F,"续建")</f>
        <v>#REF!</v>
      </c>
      <c r="AY16" s="28" t="e">
        <f>AX16/(AK16-COUNTIFS(具体项目表!#REF!,B16,具体项目表!L:L,"无需办理",具体项目表!F:F,"续建"))</f>
        <v>#REF!</v>
      </c>
      <c r="AZ16" s="30" t="e">
        <f>COUNTIFS(具体项目表!#REF!,B16,具体项目表!M:M,"是",具体项目表!F:F,"续建")</f>
        <v>#REF!</v>
      </c>
      <c r="BA16" s="28" t="e">
        <f>AZ16/(AK16-COUNTIFS(具体项目表!#REF!,B16,具体项目表!M:M,"无需办理",具体项目表!F:F,"续建"))</f>
        <v>#REF!</v>
      </c>
      <c r="BB16" s="26" t="e">
        <f>COUNTIFS(具体项目表!#REF!,B16,具体项目表!N:N,"是",具体项目表!F:F,"续建")</f>
        <v>#REF!</v>
      </c>
      <c r="BC16" s="28" t="e">
        <f>BB16/(AK16-COUNTIFS(具体项目表!#REF!,B16,具体项目表!N:N,"无需办理",具体项目表!F:F,"续建"))</f>
        <v>#REF!</v>
      </c>
      <c r="BD16" s="26" t="e">
        <f>COUNTIFS(具体项目表!#REF!,B16,具体项目表!O:O,"是",具体项目表!F:F,"续建")</f>
        <v>#REF!</v>
      </c>
      <c r="BE16" s="28" t="e">
        <f>BD16/(AK16-COUNTIFS(具体项目表!#REF!,B16,具体项目表!O:O,"无需办理",具体项目表!F:F,"续建"))</f>
        <v>#REF!</v>
      </c>
      <c r="BF16" s="26" t="e">
        <f>COUNTIFS(具体项目表!#REF!,B16,具体项目表!P:P,"是",具体项目表!F:F,"续建")</f>
        <v>#REF!</v>
      </c>
      <c r="BG16" s="28" t="e">
        <f>BF16/(AK16-COUNTIFS(具体项目表!#REF!,B16,具体项目表!P:P,"无需办理",具体项目表!F:F,"续建"))</f>
        <v>#REF!</v>
      </c>
      <c r="BH16" s="26" t="e">
        <f>COUNTIFS(具体项目表!#REF!,B16,具体项目表!Q:Q,"是",具体项目表!F:F,"续建")</f>
        <v>#REF!</v>
      </c>
      <c r="BI16" s="28" t="e">
        <f>BH16/(AK16-COUNTIFS(具体项目表!#REF!,B16,具体项目表!Q:Q,"无需办理",具体项目表!F:F,"续建"))</f>
        <v>#REF!</v>
      </c>
      <c r="BJ16" s="26" t="e">
        <f>COUNTIFS(具体项目表!#REF!,B16,具体项目表!R:R,"是",具体项目表!F:F,"续建")</f>
        <v>#REF!</v>
      </c>
      <c r="BK16" s="28" t="e">
        <f>BJ16/(AK16-COUNTIFS(具体项目表!#REF!,B16,具体项目表!R:R,"无需办理",具体项目表!F:F,"续建"))</f>
        <v>#REF!</v>
      </c>
      <c r="BL16" s="26" t="e">
        <f>COUNTIFS(具体项目表!#REF!,B16,具体项目表!S:S,"是",具体项目表!F:F,"续建")</f>
        <v>#REF!</v>
      </c>
      <c r="BM16" s="28" t="e">
        <f>BL16/(AK16-COUNTIFS(具体项目表!#REF!,B16,具体项目表!S:S,"无需办理",具体项目表!F:F,"续建"))</f>
        <v>#REF!</v>
      </c>
      <c r="BN16" s="26" t="e">
        <f>COUNTIFS(具体项目表!#REF!,B16,具体项目表!T:T,"是",具体项目表!F:F,"续建")</f>
        <v>#REF!</v>
      </c>
      <c r="BO16" s="28" t="e">
        <f>BN16/(AK16-COUNTIFS(具体项目表!#REF!,B16,具体项目表!T:T,"无需办理",具体项目表!F:F,"续建"))</f>
        <v>#REF!</v>
      </c>
      <c r="BP16" s="26" t="e">
        <f>COUNTIFS(具体项目表!#REF!,"0",具体项目表!#REF!,B16,具体项目表!F:F,"续建")</f>
        <v>#REF!</v>
      </c>
      <c r="BQ16" s="28" t="e">
        <f>BP16/AK16</f>
        <v>#REF!</v>
      </c>
      <c r="BR16" s="32" t="s">
        <v>305</v>
      </c>
      <c r="BS16" s="26" t="e">
        <f>COUNTIFS(具体项目表!#REF!,B16,具体项目表!F:F,"新建")</f>
        <v>#REF!</v>
      </c>
      <c r="BT16" s="27" t="e">
        <f>SUMIFS(具体项目表!G:G,具体项目表!#REF!,B16,具体项目表!F:F,"新建")</f>
        <v>#REF!</v>
      </c>
      <c r="BU16" s="27" t="e">
        <f>SUMIFS(具体项目表!H:H,具体项目表!#REF!,B16,具体项目表!F:F,"新建")</f>
        <v>#REF!</v>
      </c>
      <c r="BV16" s="26" t="e">
        <f>COUNTIFS(具体项目表!#REF!,B16,具体项目表!F:F,"新建",具体项目表!#REF!,"是")</f>
        <v>#REF!</v>
      </c>
      <c r="BW16" s="28" t="e">
        <f>BV16/BS16</f>
        <v>#REF!</v>
      </c>
      <c r="BX16" s="27" t="e">
        <f>SUMIFS(具体项目表!#REF!,具体项目表!#REF!,B16,具体项目表!F:F,"新建")</f>
        <v>#REF!</v>
      </c>
      <c r="BY16" s="28" t="e">
        <f>BX16/BU16</f>
        <v>#REF!</v>
      </c>
      <c r="BZ16" s="26" t="e">
        <f>COUNTIFS(具体项目表!#REF!,B16,具体项目表!I:I,"是",具体项目表!F:F,"新建")</f>
        <v>#REF!</v>
      </c>
      <c r="CA16" s="28" t="e">
        <f>BZ16/(BS16-COUNTIFS(具体项目表!#REF!,B16,具体项目表!I:I,"无需办理",具体项目表!F:F,"新建"))</f>
        <v>#REF!</v>
      </c>
      <c r="CB16" s="30" t="e">
        <f>COUNTIFS(具体项目表!#REF!,B16,具体项目表!J:J,"是",具体项目表!F:F,"新建")</f>
        <v>#REF!</v>
      </c>
      <c r="CC16" s="28" t="e">
        <f>CB16/(BS16-COUNTIFS(具体项目表!#REF!,B16,具体项目表!J:J,"无需办理",具体项目表!F:F,"新建"))</f>
        <v>#REF!</v>
      </c>
      <c r="CD16" s="26" t="e">
        <f>COUNTIFS(具体项目表!#REF!,B16,具体项目表!K:K,"是",具体项目表!F:F,"新建")</f>
        <v>#REF!</v>
      </c>
      <c r="CE16" s="28" t="e">
        <f>CD16/(BS16-COUNTIFS(具体项目表!#REF!,B16,具体项目表!K:K,"无需办理",具体项目表!F:F,"新建"))</f>
        <v>#REF!</v>
      </c>
      <c r="CF16" s="30" t="e">
        <f>COUNTIFS(具体项目表!#REF!,B16,具体项目表!L:L,"是",具体项目表!F:F,"新建")</f>
        <v>#REF!</v>
      </c>
      <c r="CG16" s="28" t="e">
        <f>CF16/(BS16-COUNTIFS(具体项目表!#REF!,B16,具体项目表!L:L,"无需办理",具体项目表!F:F,"新建"))</f>
        <v>#REF!</v>
      </c>
      <c r="CH16" s="30" t="e">
        <f>COUNTIFS(具体项目表!#REF!,B16,具体项目表!M:M,"是",具体项目表!F:F,"新建")</f>
        <v>#REF!</v>
      </c>
      <c r="CI16" s="28" t="e">
        <f>CH16/(BS16-COUNTIFS(具体项目表!#REF!,B16,具体项目表!M:M,"无需办理",具体项目表!F:F,"新建"))</f>
        <v>#REF!</v>
      </c>
      <c r="CJ16" s="26" t="e">
        <f>COUNTIFS(具体项目表!#REF!,B16,具体项目表!N:N,"是",具体项目表!F:F,"新建")</f>
        <v>#REF!</v>
      </c>
      <c r="CK16" s="28" t="e">
        <f>CJ16/(BS16-COUNTIFS(具体项目表!#REF!,B16,具体项目表!N:N,"无需办理",具体项目表!F:F,"新建"))</f>
        <v>#REF!</v>
      </c>
      <c r="CL16" s="26" t="e">
        <f>COUNTIFS(具体项目表!#REF!,B16,具体项目表!O:O,"是",具体项目表!F:F,"新建")</f>
        <v>#REF!</v>
      </c>
      <c r="CM16" s="28" t="e">
        <f>CL16/(BS16-COUNTIFS(具体项目表!#REF!,B16,具体项目表!O:O,"无需办理",具体项目表!F:F,"新建"))</f>
        <v>#REF!</v>
      </c>
      <c r="CN16" s="26" t="e">
        <f>COUNTIFS(具体项目表!#REF!,B16,具体项目表!P:P,"是",具体项目表!F:F,"新建")</f>
        <v>#REF!</v>
      </c>
      <c r="CO16" s="33" t="e">
        <f>CN16/(BS16-COUNTIFS(具体项目表!#REF!,B16,具体项目表!P:P,"无需办理",具体项目表!F:F,"新建"))</f>
        <v>#REF!</v>
      </c>
      <c r="CP16" s="26" t="e">
        <f>COUNTIFS(具体项目表!#REF!,B16,具体项目表!Q:Q,"是",具体项目表!F:F,"新建")</f>
        <v>#REF!</v>
      </c>
      <c r="CQ16" s="33" t="e">
        <f>CP16/(BS16-COUNTIFS(具体项目表!#REF!,B16,具体项目表!Q:Q,"无需办理",具体项目表!F:F,"新建"))</f>
        <v>#REF!</v>
      </c>
      <c r="CR16" s="26" t="e">
        <f>COUNTIFS(具体项目表!#REF!,B16,具体项目表!R:R,"是",具体项目表!F:F,"新建")</f>
        <v>#REF!</v>
      </c>
      <c r="CS16" s="28" t="e">
        <f>CR16/(BS16-COUNTIFS(具体项目表!#REF!,B16,具体项目表!R:R,"无需办理",具体项目表!F:F,"新建"))</f>
        <v>#REF!</v>
      </c>
      <c r="CT16" s="26" t="e">
        <f>COUNTIFS(具体项目表!#REF!,B16,具体项目表!S:S,"是",具体项目表!F:F,"新建")</f>
        <v>#REF!</v>
      </c>
      <c r="CU16" s="28" t="e">
        <f>CT16/(BS16-COUNTIFS(具体项目表!#REF!,B16,具体项目表!S:S,"无需办理",具体项目表!F:F,"新建"))</f>
        <v>#REF!</v>
      </c>
      <c r="CV16" s="26" t="e">
        <f>COUNTIFS(具体项目表!#REF!,B16,具体项目表!T:T,"是",具体项目表!F:F,"新建")</f>
        <v>#REF!</v>
      </c>
      <c r="CW16" s="28" t="e">
        <f>CV16/(BS16-COUNTIFS(具体项目表!#REF!,B16,具体项目表!T:T,"无需办理",具体项目表!F:F,"新建"))</f>
        <v>#REF!</v>
      </c>
      <c r="CX16" s="26" t="e">
        <f>COUNTIFS(具体项目表!#REF!,"0",具体项目表!#REF!,B16,具体项目表!F:F,"新建")</f>
        <v>#REF!</v>
      </c>
      <c r="CY16" s="28" t="e">
        <f>CX16/BS16</f>
        <v>#REF!</v>
      </c>
      <c r="CZ16" s="49" t="e">
        <f>CX16-BS16</f>
        <v>#REF!</v>
      </c>
      <c r="DA16" s="4" t="e">
        <f>BZ16+CB16+CD16+CF16+CH16+CL16+CN16+CP16+CR16+CT16+CV16</f>
        <v>#REF!</v>
      </c>
      <c r="DC16" s="4" t="e">
        <f>DA16+DD16</f>
        <v>#REF!</v>
      </c>
      <c r="DD16" s="4" t="e">
        <f>COUNTIFS(具体项目表!#REF!,B16,具体项目表!I:I,"否",具体项目表!F:F,"新建")+COUNTIFS(具体项目表!#REF!,B16,具体项目表!J:J,"否",具体项目表!F:F,"新建")+COUNTIFS(具体项目表!#REF!,B16,具体项目表!K:K,"否",具体项目表!F:F,"新建")+COUNTIFS(具体项目表!#REF!,B16,具体项目表!L:L,"否",具体项目表!F:F,"新建")+COUNTIFS(具体项目表!#REF!,B16,具体项目表!M:M,"否",具体项目表!F:F,"新建")+COUNTIFS(具体项目表!#REF!,B16,具体项目表!O:O,"否",具体项目表!F:F,"新建")+COUNTIFS(具体项目表!#REF!,B16,具体项目表!P:P,"否",具体项目表!F:F,"新建")+COUNTIFS(具体项目表!#REF!,B16,具体项目表!Q:Q,"否",具体项目表!F:F,"新建")+COUNTIFS(具体项目表!#REF!,B16,具体项目表!R:R,"否",具体项目表!F:F,"新建")+COUNTIFS(具体项目表!#REF!,B16,具体项目表!S:S,"否",具体项目表!F:F,"新建")+COUNTIFS(具体项目表!#REF!,B16,具体项目表!T:T,"否",具体项目表!F:F,"新建")</f>
        <v>#REF!</v>
      </c>
      <c r="DE16" s="50" t="e">
        <f>DA16/DC16</f>
        <v>#REF!</v>
      </c>
    </row>
    <row r="17" s="4" customFormat="1" ht="40" customHeight="1" spans="1:109">
      <c r="A17" s="25" t="s">
        <v>306</v>
      </c>
      <c r="B17" s="25" t="s">
        <v>307</v>
      </c>
      <c r="C17" s="26" t="e">
        <f>AK17+BS17</f>
        <v>#REF!</v>
      </c>
      <c r="D17" s="27" t="e">
        <f>AL17+BT17</f>
        <v>#REF!</v>
      </c>
      <c r="E17" s="27" t="e">
        <f>AM17+BU17</f>
        <v>#REF!</v>
      </c>
      <c r="F17" s="26" t="e">
        <f>AN17+BV17</f>
        <v>#REF!</v>
      </c>
      <c r="G17" s="28" t="e">
        <f>F17/C17</f>
        <v>#REF!</v>
      </c>
      <c r="H17" s="27" t="e">
        <f>AP17+BX17</f>
        <v>#REF!</v>
      </c>
      <c r="I17" s="28" t="e">
        <f>H17/E17</f>
        <v>#REF!</v>
      </c>
      <c r="J17" s="26" t="e">
        <f>AR17+BZ17</f>
        <v>#REF!</v>
      </c>
      <c r="K17" s="28" t="e">
        <f>J17/(C17-COUNTIFS(具体项目表!#REF!,B17,具体项目表!I:I,"无需办理"))</f>
        <v>#REF!</v>
      </c>
      <c r="L17" s="30" t="e">
        <f>AT17+CB17</f>
        <v>#REF!</v>
      </c>
      <c r="M17" s="28" t="e">
        <f>L17/(C17-COUNTIFS(具体项目表!#REF!,B17,具体项目表!J:J,"无需办理"))</f>
        <v>#REF!</v>
      </c>
      <c r="N17" s="26" t="e">
        <f>AV17+CD17</f>
        <v>#REF!</v>
      </c>
      <c r="O17" s="28" t="e">
        <f>N17/(C17-COUNTIFS(具体项目表!#REF!,B17,具体项目表!K:K,"无需办理"))</f>
        <v>#REF!</v>
      </c>
      <c r="P17" s="30" t="e">
        <f>AX17+CF17</f>
        <v>#REF!</v>
      </c>
      <c r="Q17" s="28" t="e">
        <f>P17/(C17-COUNTIFS(具体项目表!#REF!,B17,具体项目表!L:L,"无需办理"))</f>
        <v>#REF!</v>
      </c>
      <c r="R17" s="30" t="e">
        <f>AZ17+CH17</f>
        <v>#REF!</v>
      </c>
      <c r="S17" s="28" t="e">
        <f>R17/(C17-COUNTIFS(具体项目表!#REF!,B17,具体项目表!M:M,"无需办理"))</f>
        <v>#REF!</v>
      </c>
      <c r="T17" s="26" t="e">
        <f>BB17+CJ17</f>
        <v>#REF!</v>
      </c>
      <c r="U17" s="28" t="e">
        <f>T17/(C17-COUNTIFS(具体项目表!#REF!,B17,具体项目表!N:N,"无需办理"))</f>
        <v>#REF!</v>
      </c>
      <c r="V17" s="26" t="e">
        <f>BD17+CL17</f>
        <v>#REF!</v>
      </c>
      <c r="W17" s="28" t="e">
        <f>V17/(C17-COUNTIFS(具体项目表!#REF!,B17,具体项目表!O:O,"无需办理"))</f>
        <v>#REF!</v>
      </c>
      <c r="X17" s="26" t="e">
        <f>BF17+CN17</f>
        <v>#REF!</v>
      </c>
      <c r="Y17" s="28" t="e">
        <f>X17/(C17-COUNTIFS(具体项目表!#REF!,B17,具体项目表!P:P,"无需办理"))</f>
        <v>#REF!</v>
      </c>
      <c r="Z17" s="26" t="e">
        <f>BH17+CP17</f>
        <v>#REF!</v>
      </c>
      <c r="AA17" s="28" t="e">
        <f>Z17/(C17-COUNTIFS(具体项目表!#REF!,B17,具体项目表!Q:Q,"无需办理"))</f>
        <v>#REF!</v>
      </c>
      <c r="AB17" s="26" t="e">
        <f>BJ17+CR17</f>
        <v>#REF!</v>
      </c>
      <c r="AC17" s="28" t="e">
        <f>AB17/(C17-COUNTIFS(具体项目表!#REF!,B17,具体项目表!R:R,"无需办理"))</f>
        <v>#REF!</v>
      </c>
      <c r="AD17" s="26" t="e">
        <f>BL17+CT17</f>
        <v>#REF!</v>
      </c>
      <c r="AE17" s="28" t="e">
        <f>AD17/(C17-COUNTIFS(具体项目表!#REF!,B17,具体项目表!S:S,"无需办理"))</f>
        <v>#REF!</v>
      </c>
      <c r="AF17" s="26" t="e">
        <f>BN17+CV17</f>
        <v>#REF!</v>
      </c>
      <c r="AG17" s="28" t="e">
        <f>AF17/(C17-COUNTIFS(具体项目表!#REF!,B17,具体项目表!T:T,"无需办理"))</f>
        <v>#REF!</v>
      </c>
      <c r="AH17" s="31" t="e">
        <f>BP17+CX17</f>
        <v>#REF!</v>
      </c>
      <c r="AI17" s="28" t="e">
        <f>AH17/C17</f>
        <v>#REF!</v>
      </c>
      <c r="AJ17" s="25" t="s">
        <v>306</v>
      </c>
      <c r="AK17" s="26" t="e">
        <f>COUNTIFS(具体项目表!#REF!,B17,具体项目表!F:F,"续建")</f>
        <v>#REF!</v>
      </c>
      <c r="AL17" s="27" t="e">
        <f>SUMIFS(具体项目表!G:G,具体项目表!#REF!,B17,具体项目表!F:F,"续建")</f>
        <v>#REF!</v>
      </c>
      <c r="AM17" s="27" t="e">
        <f>SUMIFS(具体项目表!H:H,具体项目表!#REF!,B17,具体项目表!F:F,"续建")</f>
        <v>#REF!</v>
      </c>
      <c r="AN17" s="26" t="e">
        <f>COUNTIFS(具体项目表!#REF!,B17,具体项目表!F:F,"续建",具体项目表!#REF!,"是")</f>
        <v>#REF!</v>
      </c>
      <c r="AO17" s="28" t="e">
        <f>AN17/AK17</f>
        <v>#REF!</v>
      </c>
      <c r="AP17" s="27" t="e">
        <f>SUMIFS(具体项目表!#REF!,具体项目表!#REF!,B17,具体项目表!F:F,"续建")</f>
        <v>#REF!</v>
      </c>
      <c r="AQ17" s="28" t="e">
        <f>AP17/AM17</f>
        <v>#REF!</v>
      </c>
      <c r="AR17" s="26" t="e">
        <f>COUNTIFS(具体项目表!#REF!,B17,具体项目表!I:I,"是",具体项目表!F:F,"续建")</f>
        <v>#REF!</v>
      </c>
      <c r="AS17" s="28" t="e">
        <f>AR17/(AK17-COUNTIFS(具体项目表!#REF!,B17,具体项目表!I:I,"无需办理",具体项目表!F:F,"续建"))</f>
        <v>#REF!</v>
      </c>
      <c r="AT17" s="30" t="e">
        <f>COUNTIFS(具体项目表!#REF!,B17,具体项目表!J:J,"是",具体项目表!F:F,"续建")</f>
        <v>#REF!</v>
      </c>
      <c r="AU17" s="28" t="e">
        <f>AT17/(AK17-COUNTIFS(具体项目表!#REF!,B17,具体项目表!J:J,"无需办理",具体项目表!F:F,"续建"))</f>
        <v>#REF!</v>
      </c>
      <c r="AV17" s="26" t="e">
        <f>COUNTIFS(具体项目表!#REF!,B17,具体项目表!K:K,"是",具体项目表!F:F,"续建")</f>
        <v>#REF!</v>
      </c>
      <c r="AW17" s="28" t="e">
        <f>AV17/(AK17-COUNTIFS(具体项目表!#REF!,B17,具体项目表!K:K,"无需办理",具体项目表!F:F,"续建"))</f>
        <v>#REF!</v>
      </c>
      <c r="AX17" s="30" t="e">
        <f>COUNTIFS(具体项目表!#REF!,B17,具体项目表!L:L,"是",具体项目表!F:F,"续建")</f>
        <v>#REF!</v>
      </c>
      <c r="AY17" s="28" t="e">
        <f>AX17/(AK17-COUNTIFS(具体项目表!#REF!,B17,具体项目表!L:L,"无需办理",具体项目表!F:F,"续建"))</f>
        <v>#REF!</v>
      </c>
      <c r="AZ17" s="30" t="e">
        <f>COUNTIFS(具体项目表!#REF!,B17,具体项目表!M:M,"是",具体项目表!F:F,"续建")</f>
        <v>#REF!</v>
      </c>
      <c r="BA17" s="28" t="e">
        <f>AZ17/(AK17-COUNTIFS(具体项目表!#REF!,B17,具体项目表!M:M,"无需办理",具体项目表!F:F,"续建"))</f>
        <v>#REF!</v>
      </c>
      <c r="BB17" s="26" t="e">
        <f>COUNTIFS(具体项目表!#REF!,B17,具体项目表!N:N,"是",具体项目表!F:F,"续建")</f>
        <v>#REF!</v>
      </c>
      <c r="BC17" s="28" t="e">
        <f>BB17/(AK17-COUNTIFS(具体项目表!#REF!,B17,具体项目表!N:N,"无需办理",具体项目表!F:F,"续建"))</f>
        <v>#REF!</v>
      </c>
      <c r="BD17" s="26" t="e">
        <f>COUNTIFS(具体项目表!#REF!,B17,具体项目表!O:O,"是",具体项目表!F:F,"续建")</f>
        <v>#REF!</v>
      </c>
      <c r="BE17" s="28" t="e">
        <f>BD17/(AK17-COUNTIFS(具体项目表!#REF!,B17,具体项目表!O:O,"无需办理",具体项目表!F:F,"续建"))</f>
        <v>#REF!</v>
      </c>
      <c r="BF17" s="26" t="e">
        <f>COUNTIFS(具体项目表!#REF!,B17,具体项目表!P:P,"是",具体项目表!F:F,"续建")</f>
        <v>#REF!</v>
      </c>
      <c r="BG17" s="28" t="e">
        <f>BF17/(AK17-COUNTIFS(具体项目表!#REF!,B17,具体项目表!P:P,"无需办理",具体项目表!F:F,"续建"))</f>
        <v>#REF!</v>
      </c>
      <c r="BH17" s="26" t="e">
        <f>COUNTIFS(具体项目表!#REF!,B17,具体项目表!Q:Q,"是",具体项目表!F:F,"续建")</f>
        <v>#REF!</v>
      </c>
      <c r="BI17" s="28" t="e">
        <f>BH17/(AK17-COUNTIFS(具体项目表!#REF!,B17,具体项目表!Q:Q,"无需办理",具体项目表!F:F,"续建"))</f>
        <v>#REF!</v>
      </c>
      <c r="BJ17" s="26" t="e">
        <f>COUNTIFS(具体项目表!#REF!,B17,具体项目表!R:R,"是",具体项目表!F:F,"续建")</f>
        <v>#REF!</v>
      </c>
      <c r="BK17" s="28" t="e">
        <f>BJ17/(AK17-COUNTIFS(具体项目表!#REF!,B17,具体项目表!R:R,"无需办理",具体项目表!F:F,"续建"))</f>
        <v>#REF!</v>
      </c>
      <c r="BL17" s="26" t="e">
        <f>COUNTIFS(具体项目表!#REF!,B17,具体项目表!S:S,"是",具体项目表!F:F,"续建")</f>
        <v>#REF!</v>
      </c>
      <c r="BM17" s="28" t="e">
        <f>BL17/(AK17-COUNTIFS(具体项目表!#REF!,B17,具体项目表!S:S,"无需办理",具体项目表!F:F,"续建"))</f>
        <v>#REF!</v>
      </c>
      <c r="BN17" s="26" t="e">
        <f>COUNTIFS(具体项目表!#REF!,B17,具体项目表!T:T,"是",具体项目表!F:F,"续建")</f>
        <v>#REF!</v>
      </c>
      <c r="BO17" s="28" t="e">
        <f>BN17/(AK17-COUNTIFS(具体项目表!#REF!,B17,具体项目表!T:T,"无需办理",具体项目表!F:F,"续建"))</f>
        <v>#REF!</v>
      </c>
      <c r="BP17" s="26" t="e">
        <f>COUNTIFS(具体项目表!#REF!,"0",具体项目表!#REF!,B17,具体项目表!F:F,"续建")</f>
        <v>#REF!</v>
      </c>
      <c r="BQ17" s="28" t="e">
        <f>BP17/AK17</f>
        <v>#REF!</v>
      </c>
      <c r="BR17" s="25" t="s">
        <v>306</v>
      </c>
      <c r="BS17" s="26" t="e">
        <f>COUNTIFS(具体项目表!#REF!,B17,具体项目表!F:F,"新建")</f>
        <v>#REF!</v>
      </c>
      <c r="BT17" s="27" t="e">
        <f>SUMIFS(具体项目表!G:G,具体项目表!#REF!,B17,具体项目表!F:F,"新建")</f>
        <v>#REF!</v>
      </c>
      <c r="BU17" s="27" t="e">
        <f>SUMIFS(具体项目表!H:H,具体项目表!#REF!,B17,具体项目表!F:F,"新建")</f>
        <v>#REF!</v>
      </c>
      <c r="BV17" s="26" t="e">
        <f>COUNTIFS(具体项目表!#REF!,B17,具体项目表!F:F,"新建",具体项目表!#REF!,"是")</f>
        <v>#REF!</v>
      </c>
      <c r="BW17" s="28" t="e">
        <f>BV17/BS17</f>
        <v>#REF!</v>
      </c>
      <c r="BX17" s="27" t="e">
        <f>SUMIFS(具体项目表!#REF!,具体项目表!#REF!,B17,具体项目表!F:F,"新建")</f>
        <v>#REF!</v>
      </c>
      <c r="BY17" s="28" t="e">
        <f>BX17/BU17</f>
        <v>#REF!</v>
      </c>
      <c r="BZ17" s="26" t="e">
        <f>COUNTIFS(具体项目表!#REF!,B17,具体项目表!I:I,"是",具体项目表!F:F,"新建")</f>
        <v>#REF!</v>
      </c>
      <c r="CA17" s="28" t="e">
        <f>BZ17/(BS17-COUNTIFS(具体项目表!#REF!,B17,具体项目表!I:I,"无需办理",具体项目表!F:F,"新建"))</f>
        <v>#REF!</v>
      </c>
      <c r="CB17" s="30" t="e">
        <f>COUNTIFS(具体项目表!#REF!,B17,具体项目表!J:J,"是",具体项目表!F:F,"新建")</f>
        <v>#REF!</v>
      </c>
      <c r="CC17" s="28" t="e">
        <f>CB17/(BS17-COUNTIFS(具体项目表!#REF!,B17,具体项目表!J:J,"无需办理",具体项目表!F:F,"新建"))</f>
        <v>#REF!</v>
      </c>
      <c r="CD17" s="26" t="e">
        <f>COUNTIFS(具体项目表!#REF!,B17,具体项目表!K:K,"是",具体项目表!F:F,"新建")</f>
        <v>#REF!</v>
      </c>
      <c r="CE17" s="28" t="e">
        <f>CD17/(BS17-COUNTIFS(具体项目表!#REF!,B17,具体项目表!K:K,"无需办理",具体项目表!F:F,"新建"))</f>
        <v>#REF!</v>
      </c>
      <c r="CF17" s="30" t="e">
        <f>COUNTIFS(具体项目表!#REF!,B17,具体项目表!L:L,"是",具体项目表!F:F,"新建")</f>
        <v>#REF!</v>
      </c>
      <c r="CG17" s="28" t="e">
        <f>CF17/(BS17-COUNTIFS(具体项目表!#REF!,B17,具体项目表!L:L,"无需办理",具体项目表!F:F,"新建"))</f>
        <v>#REF!</v>
      </c>
      <c r="CH17" s="30" t="e">
        <f>COUNTIFS(具体项目表!#REF!,B17,具体项目表!M:M,"是",具体项目表!F:F,"新建")</f>
        <v>#REF!</v>
      </c>
      <c r="CI17" s="28" t="e">
        <f>CH17/(BS17-COUNTIFS(具体项目表!#REF!,B17,具体项目表!M:M,"无需办理",具体项目表!F:F,"新建"))</f>
        <v>#REF!</v>
      </c>
      <c r="CJ17" s="26" t="e">
        <f>COUNTIFS(具体项目表!#REF!,B17,具体项目表!N:N,"是",具体项目表!F:F,"新建")</f>
        <v>#REF!</v>
      </c>
      <c r="CK17" s="28" t="e">
        <f>CJ17/(BS17-COUNTIFS(具体项目表!#REF!,B17,具体项目表!N:N,"无需办理",具体项目表!F:F,"新建"))</f>
        <v>#REF!</v>
      </c>
      <c r="CL17" s="26" t="e">
        <f>COUNTIFS(具体项目表!#REF!,B17,具体项目表!O:O,"是",具体项目表!F:F,"新建")</f>
        <v>#REF!</v>
      </c>
      <c r="CM17" s="28" t="e">
        <f>CL17/(BS17-COUNTIFS(具体项目表!#REF!,B17,具体项目表!O:O,"无需办理",具体项目表!F:F,"新建"))</f>
        <v>#REF!</v>
      </c>
      <c r="CN17" s="26" t="e">
        <f>COUNTIFS(具体项目表!#REF!,B17,具体项目表!P:P,"是",具体项目表!F:F,"新建")</f>
        <v>#REF!</v>
      </c>
      <c r="CO17" s="33" t="e">
        <f>CN17/(BS17-COUNTIFS(具体项目表!#REF!,B17,具体项目表!P:P,"无需办理",具体项目表!F:F,"新建"))</f>
        <v>#REF!</v>
      </c>
      <c r="CP17" s="26" t="e">
        <f>COUNTIFS(具体项目表!#REF!,B17,具体项目表!Q:Q,"是",具体项目表!F:F,"新建")</f>
        <v>#REF!</v>
      </c>
      <c r="CQ17" s="33" t="e">
        <f>CP17/(BS17-COUNTIFS(具体项目表!#REF!,B17,具体项目表!Q:Q,"无需办理",具体项目表!F:F,"新建"))</f>
        <v>#REF!</v>
      </c>
      <c r="CR17" s="26" t="e">
        <f>COUNTIFS(具体项目表!#REF!,B17,具体项目表!R:R,"是",具体项目表!F:F,"新建")</f>
        <v>#REF!</v>
      </c>
      <c r="CS17" s="28" t="e">
        <f>CR17/(BS17-COUNTIFS(具体项目表!#REF!,B17,具体项目表!R:R,"无需办理",具体项目表!F:F,"新建"))</f>
        <v>#REF!</v>
      </c>
      <c r="CT17" s="26" t="e">
        <f>COUNTIFS(具体项目表!#REF!,B17,具体项目表!S:S,"是",具体项目表!F:F,"新建")</f>
        <v>#REF!</v>
      </c>
      <c r="CU17" s="28" t="e">
        <f>CT17/(BS17-COUNTIFS(具体项目表!#REF!,B17,具体项目表!S:S,"无需办理",具体项目表!F:F,"新建"))</f>
        <v>#REF!</v>
      </c>
      <c r="CV17" s="26" t="e">
        <f>COUNTIFS(具体项目表!#REF!,B17,具体项目表!T:T,"是",具体项目表!F:F,"新建")</f>
        <v>#REF!</v>
      </c>
      <c r="CW17" s="28" t="e">
        <f>CV17/(BS17-COUNTIFS(具体项目表!#REF!,B17,具体项目表!T:T,"无需办理",具体项目表!F:F,"新建"))</f>
        <v>#REF!</v>
      </c>
      <c r="CX17" s="26" t="e">
        <f>COUNTIFS(具体项目表!#REF!,"0",具体项目表!#REF!,B17,具体项目表!F:F,"新建")</f>
        <v>#REF!</v>
      </c>
      <c r="CY17" s="28" t="e">
        <f>CX17/BS17</f>
        <v>#REF!</v>
      </c>
      <c r="CZ17" s="49" t="e">
        <f>CX17-BS17</f>
        <v>#REF!</v>
      </c>
      <c r="DA17" s="4" t="e">
        <f>BZ17+CB17+CD17+CF17+CH17+CL17+CN17+CP17+CR17+CT17+CV17</f>
        <v>#REF!</v>
      </c>
      <c r="DC17" s="4" t="e">
        <f>DA17+DD17</f>
        <v>#REF!</v>
      </c>
      <c r="DD17" s="4" t="e">
        <f>COUNTIFS(具体项目表!#REF!,B17,具体项目表!I:I,"否",具体项目表!F:F,"新建")+COUNTIFS(具体项目表!#REF!,B17,具体项目表!J:J,"否",具体项目表!F:F,"新建")+COUNTIFS(具体项目表!#REF!,B17,具体项目表!K:K,"否",具体项目表!F:F,"新建")+COUNTIFS(具体项目表!#REF!,B17,具体项目表!L:L,"否",具体项目表!F:F,"新建")+COUNTIFS(具体项目表!#REF!,B17,具体项目表!M:M,"否",具体项目表!F:F,"新建")+COUNTIFS(具体项目表!#REF!,B17,具体项目表!O:O,"否",具体项目表!F:F,"新建")+COUNTIFS(具体项目表!#REF!,B17,具体项目表!P:P,"否",具体项目表!F:F,"新建")+COUNTIFS(具体项目表!#REF!,B17,具体项目表!Q:Q,"否",具体项目表!F:F,"新建")+COUNTIFS(具体项目表!#REF!,B17,具体项目表!R:R,"否",具体项目表!F:F,"新建")+COUNTIFS(具体项目表!#REF!,B17,具体项目表!S:S,"否",具体项目表!F:F,"新建")+COUNTIFS(具体项目表!#REF!,B17,具体项目表!T:T,"否",具体项目表!F:F,"新建")</f>
        <v>#REF!</v>
      </c>
      <c r="DE17" s="50" t="e">
        <f>DA17/DC17</f>
        <v>#REF!</v>
      </c>
    </row>
    <row r="18" s="4" customFormat="1" ht="40" customHeight="1" spans="1:109">
      <c r="A18" s="25" t="s">
        <v>308</v>
      </c>
      <c r="B18" s="25" t="s">
        <v>309</v>
      </c>
      <c r="C18" s="26" t="e">
        <f>AK18+BS18</f>
        <v>#REF!</v>
      </c>
      <c r="D18" s="27" t="e">
        <f>AL18+BT18</f>
        <v>#REF!</v>
      </c>
      <c r="E18" s="27" t="e">
        <f>AM18+BU18</f>
        <v>#REF!</v>
      </c>
      <c r="F18" s="26" t="e">
        <f>AN18+BV18</f>
        <v>#REF!</v>
      </c>
      <c r="G18" s="28" t="e">
        <f>F18/C18</f>
        <v>#REF!</v>
      </c>
      <c r="H18" s="27" t="e">
        <f>AP18+BX18</f>
        <v>#REF!</v>
      </c>
      <c r="I18" s="28" t="e">
        <f>H18/E18</f>
        <v>#REF!</v>
      </c>
      <c r="J18" s="26" t="e">
        <f>AR18+BZ18</f>
        <v>#REF!</v>
      </c>
      <c r="K18" s="28" t="e">
        <f>J18/(C18-COUNTIFS(具体项目表!#REF!,B18,具体项目表!I:I,"无需办理"))</f>
        <v>#REF!</v>
      </c>
      <c r="L18" s="30" t="e">
        <f>AT18+CB18</f>
        <v>#REF!</v>
      </c>
      <c r="M18" s="28" t="e">
        <f>L18/(C18-COUNTIFS(具体项目表!#REF!,B18,具体项目表!J:J,"无需办理"))</f>
        <v>#REF!</v>
      </c>
      <c r="N18" s="26" t="e">
        <f>AV18+CD18</f>
        <v>#REF!</v>
      </c>
      <c r="O18" s="28" t="e">
        <f>N18/(C18-COUNTIFS(具体项目表!#REF!,B18,具体项目表!K:K,"无需办理"))</f>
        <v>#REF!</v>
      </c>
      <c r="P18" s="30" t="e">
        <f>AX18+CF18</f>
        <v>#REF!</v>
      </c>
      <c r="Q18" s="28" t="e">
        <f>P18/(C18-COUNTIFS(具体项目表!#REF!,B18,具体项目表!L:L,"无需办理"))</f>
        <v>#REF!</v>
      </c>
      <c r="R18" s="30" t="e">
        <f>AZ18+CH18</f>
        <v>#REF!</v>
      </c>
      <c r="S18" s="28" t="e">
        <f>R18/(C18-COUNTIFS(具体项目表!#REF!,B18,具体项目表!M:M,"无需办理"))</f>
        <v>#REF!</v>
      </c>
      <c r="T18" s="26" t="e">
        <f>BB18+CJ18</f>
        <v>#REF!</v>
      </c>
      <c r="U18" s="28" t="e">
        <f>T18/(C18-COUNTIFS(具体项目表!#REF!,B18,具体项目表!N:N,"无需办理"))</f>
        <v>#REF!</v>
      </c>
      <c r="V18" s="26" t="e">
        <f>BD18+CL18</f>
        <v>#REF!</v>
      </c>
      <c r="W18" s="28" t="e">
        <f>V18/(C18-COUNTIFS(具体项目表!#REF!,B18,具体项目表!O:O,"无需办理"))</f>
        <v>#REF!</v>
      </c>
      <c r="X18" s="26" t="e">
        <f>BF18+CN18</f>
        <v>#REF!</v>
      </c>
      <c r="Y18" s="28" t="e">
        <f>X18/(C18-COUNTIFS(具体项目表!#REF!,B18,具体项目表!P:P,"无需办理"))</f>
        <v>#REF!</v>
      </c>
      <c r="Z18" s="26" t="e">
        <f>BH18+CP18</f>
        <v>#REF!</v>
      </c>
      <c r="AA18" s="28" t="e">
        <f>Z18/(C18-COUNTIFS(具体项目表!#REF!,B18,具体项目表!Q:Q,"无需办理"))</f>
        <v>#REF!</v>
      </c>
      <c r="AB18" s="26" t="e">
        <f>BJ18+CR18</f>
        <v>#REF!</v>
      </c>
      <c r="AC18" s="28" t="e">
        <f>AB18/(C18-COUNTIFS(具体项目表!#REF!,B18,具体项目表!R:R,"无需办理"))</f>
        <v>#REF!</v>
      </c>
      <c r="AD18" s="26" t="e">
        <f>BL18+CT18</f>
        <v>#REF!</v>
      </c>
      <c r="AE18" s="28" t="e">
        <f>AD18/(C18-COUNTIFS(具体项目表!#REF!,B18,具体项目表!S:S,"无需办理"))</f>
        <v>#REF!</v>
      </c>
      <c r="AF18" s="26" t="e">
        <f>BN18+CV18</f>
        <v>#REF!</v>
      </c>
      <c r="AG18" s="28" t="e">
        <f>AF18/(C18-COUNTIFS(具体项目表!#REF!,B18,具体项目表!T:T,"无需办理"))</f>
        <v>#REF!</v>
      </c>
      <c r="AH18" s="31" t="e">
        <f>BP18+CX18</f>
        <v>#REF!</v>
      </c>
      <c r="AI18" s="28" t="e">
        <f>AH18/C18</f>
        <v>#REF!</v>
      </c>
      <c r="AJ18" s="25" t="s">
        <v>308</v>
      </c>
      <c r="AK18" s="26" t="e">
        <f>COUNTIFS(具体项目表!#REF!,B18,具体项目表!F:F,"续建")</f>
        <v>#REF!</v>
      </c>
      <c r="AL18" s="27" t="e">
        <f>SUMIFS(具体项目表!G:G,具体项目表!#REF!,B18,具体项目表!F:F,"续建")</f>
        <v>#REF!</v>
      </c>
      <c r="AM18" s="27" t="e">
        <f>SUMIFS(具体项目表!H:H,具体项目表!#REF!,B18,具体项目表!F:F,"续建")</f>
        <v>#REF!</v>
      </c>
      <c r="AN18" s="26" t="e">
        <f>COUNTIFS(具体项目表!#REF!,B18,具体项目表!F:F,"续建",具体项目表!#REF!,"是")</f>
        <v>#REF!</v>
      </c>
      <c r="AO18" s="28" t="e">
        <f>AN18/AK18</f>
        <v>#REF!</v>
      </c>
      <c r="AP18" s="27" t="e">
        <f>SUMIFS(具体项目表!#REF!,具体项目表!#REF!,B18,具体项目表!F:F,"续建")</f>
        <v>#REF!</v>
      </c>
      <c r="AQ18" s="28" t="e">
        <f>AP18/AM18</f>
        <v>#REF!</v>
      </c>
      <c r="AR18" s="26" t="e">
        <f>COUNTIFS(具体项目表!#REF!,B18,具体项目表!I:I,"是",具体项目表!F:F,"续建")</f>
        <v>#REF!</v>
      </c>
      <c r="AS18" s="28" t="e">
        <f>AR18/(AK18-COUNTIFS(具体项目表!#REF!,B18,具体项目表!I:I,"无需办理",具体项目表!F:F,"续建"))</f>
        <v>#REF!</v>
      </c>
      <c r="AT18" s="30" t="e">
        <f>COUNTIFS(具体项目表!#REF!,B18,具体项目表!J:J,"是",具体项目表!F:F,"续建")</f>
        <v>#REF!</v>
      </c>
      <c r="AU18" s="28" t="e">
        <f>AT18/(AK18-COUNTIFS(具体项目表!#REF!,B18,具体项目表!J:J,"无需办理",具体项目表!F:F,"续建"))</f>
        <v>#REF!</v>
      </c>
      <c r="AV18" s="26" t="e">
        <f>COUNTIFS(具体项目表!#REF!,B18,具体项目表!K:K,"是",具体项目表!F:F,"续建")</f>
        <v>#REF!</v>
      </c>
      <c r="AW18" s="28" t="e">
        <f>AV18/(AK18-COUNTIFS(具体项目表!#REF!,B18,具体项目表!K:K,"无需办理",具体项目表!F:F,"续建"))</f>
        <v>#REF!</v>
      </c>
      <c r="AX18" s="30" t="e">
        <f>COUNTIFS(具体项目表!#REF!,B18,具体项目表!L:L,"是",具体项目表!F:F,"续建")</f>
        <v>#REF!</v>
      </c>
      <c r="AY18" s="28" t="e">
        <f>AX18/(AK18-COUNTIFS(具体项目表!#REF!,B18,具体项目表!L:L,"无需办理",具体项目表!F:F,"续建"))</f>
        <v>#REF!</v>
      </c>
      <c r="AZ18" s="30" t="e">
        <f>COUNTIFS(具体项目表!#REF!,B18,具体项目表!M:M,"是",具体项目表!F:F,"续建")</f>
        <v>#REF!</v>
      </c>
      <c r="BA18" s="28" t="e">
        <f>AZ18/(AK18-COUNTIFS(具体项目表!#REF!,B18,具体项目表!M:M,"无需办理",具体项目表!F:F,"续建"))</f>
        <v>#REF!</v>
      </c>
      <c r="BB18" s="26" t="e">
        <f>COUNTIFS(具体项目表!#REF!,B18,具体项目表!N:N,"是",具体项目表!F:F,"续建")</f>
        <v>#REF!</v>
      </c>
      <c r="BC18" s="28" t="e">
        <f>BB18/(AK18-COUNTIFS(具体项目表!#REF!,B18,具体项目表!N:N,"无需办理",具体项目表!F:F,"续建"))</f>
        <v>#REF!</v>
      </c>
      <c r="BD18" s="26" t="e">
        <f>COUNTIFS(具体项目表!#REF!,B18,具体项目表!O:O,"是",具体项目表!F:F,"续建")</f>
        <v>#REF!</v>
      </c>
      <c r="BE18" s="28" t="e">
        <f>BD18/(AK18-COUNTIFS(具体项目表!#REF!,B18,具体项目表!O:O,"无需办理",具体项目表!F:F,"续建"))</f>
        <v>#REF!</v>
      </c>
      <c r="BF18" s="26" t="e">
        <f>COUNTIFS(具体项目表!#REF!,B18,具体项目表!P:P,"是",具体项目表!F:F,"续建")</f>
        <v>#REF!</v>
      </c>
      <c r="BG18" s="28" t="e">
        <f>BF18/(AK18-COUNTIFS(具体项目表!#REF!,B18,具体项目表!P:P,"无需办理",具体项目表!F:F,"续建"))</f>
        <v>#REF!</v>
      </c>
      <c r="BH18" s="26" t="e">
        <f>COUNTIFS(具体项目表!#REF!,B18,具体项目表!Q:Q,"是",具体项目表!F:F,"续建")</f>
        <v>#REF!</v>
      </c>
      <c r="BI18" s="28" t="e">
        <f>BH18/(AK18-COUNTIFS(具体项目表!#REF!,B18,具体项目表!Q:Q,"无需办理",具体项目表!F:F,"续建"))</f>
        <v>#REF!</v>
      </c>
      <c r="BJ18" s="26" t="e">
        <f>COUNTIFS(具体项目表!#REF!,B18,具体项目表!R:R,"是",具体项目表!F:F,"续建")</f>
        <v>#REF!</v>
      </c>
      <c r="BK18" s="28" t="e">
        <f>BJ18/(AK18-COUNTIFS(具体项目表!#REF!,B18,具体项目表!R:R,"无需办理",具体项目表!F:F,"续建"))</f>
        <v>#REF!</v>
      </c>
      <c r="BL18" s="26" t="e">
        <f>COUNTIFS(具体项目表!#REF!,B18,具体项目表!S:S,"是",具体项目表!F:F,"续建")</f>
        <v>#REF!</v>
      </c>
      <c r="BM18" s="28" t="e">
        <f>BL18/(AK18-COUNTIFS(具体项目表!#REF!,B18,具体项目表!S:S,"无需办理",具体项目表!F:F,"续建"))</f>
        <v>#REF!</v>
      </c>
      <c r="BN18" s="26" t="e">
        <f>COUNTIFS(具体项目表!#REF!,B18,具体项目表!T:T,"是",具体项目表!F:F,"续建")</f>
        <v>#REF!</v>
      </c>
      <c r="BO18" s="28" t="e">
        <f>BN18/(AK18-COUNTIFS(具体项目表!#REF!,B18,具体项目表!T:T,"无需办理",具体项目表!F:F,"续建"))</f>
        <v>#REF!</v>
      </c>
      <c r="BP18" s="26" t="e">
        <f>COUNTIFS(具体项目表!#REF!,"0",具体项目表!#REF!,B18,具体项目表!F:F,"续建")</f>
        <v>#REF!</v>
      </c>
      <c r="BQ18" s="28" t="e">
        <f>BP18/AK18</f>
        <v>#REF!</v>
      </c>
      <c r="BR18" s="25" t="s">
        <v>308</v>
      </c>
      <c r="BS18" s="26" t="e">
        <f>COUNTIFS(具体项目表!#REF!,B18,具体项目表!F:F,"新建")</f>
        <v>#REF!</v>
      </c>
      <c r="BT18" s="27" t="e">
        <f>SUMIFS(具体项目表!G:G,具体项目表!#REF!,B18,具体项目表!F:F,"新建")</f>
        <v>#REF!</v>
      </c>
      <c r="BU18" s="27" t="e">
        <f>SUMIFS(具体项目表!H:H,具体项目表!#REF!,B18,具体项目表!F:F,"新建")</f>
        <v>#REF!</v>
      </c>
      <c r="BV18" s="26" t="e">
        <f>COUNTIFS(具体项目表!#REF!,B18,具体项目表!F:F,"新建",具体项目表!#REF!,"是")</f>
        <v>#REF!</v>
      </c>
      <c r="BW18" s="28" t="e">
        <f>BV18/BS18</f>
        <v>#REF!</v>
      </c>
      <c r="BX18" s="27" t="e">
        <f>SUMIFS(具体项目表!#REF!,具体项目表!#REF!,B18,具体项目表!F:F,"新建")</f>
        <v>#REF!</v>
      </c>
      <c r="BY18" s="28" t="e">
        <f>BX18/BU18</f>
        <v>#REF!</v>
      </c>
      <c r="BZ18" s="26" t="e">
        <f>COUNTIFS(具体项目表!#REF!,B18,具体项目表!I:I,"是",具体项目表!F:F,"新建")</f>
        <v>#REF!</v>
      </c>
      <c r="CA18" s="28" t="e">
        <f>BZ18/(BS18-COUNTIFS(具体项目表!#REF!,B18,具体项目表!I:I,"无需办理",具体项目表!F:F,"新建"))</f>
        <v>#REF!</v>
      </c>
      <c r="CB18" s="30" t="e">
        <f>COUNTIFS(具体项目表!#REF!,B18,具体项目表!J:J,"是",具体项目表!F:F,"新建")</f>
        <v>#REF!</v>
      </c>
      <c r="CC18" s="28" t="e">
        <f>CB18/(BS18-COUNTIFS(具体项目表!#REF!,B18,具体项目表!J:J,"无需办理",具体项目表!F:F,"新建"))</f>
        <v>#REF!</v>
      </c>
      <c r="CD18" s="26" t="e">
        <f>COUNTIFS(具体项目表!#REF!,B18,具体项目表!K:K,"是",具体项目表!F:F,"新建")</f>
        <v>#REF!</v>
      </c>
      <c r="CE18" s="28" t="e">
        <f>CD18/(BS18-COUNTIFS(具体项目表!#REF!,B18,具体项目表!K:K,"无需办理",具体项目表!F:F,"新建"))</f>
        <v>#REF!</v>
      </c>
      <c r="CF18" s="30" t="e">
        <f>COUNTIFS(具体项目表!#REF!,B18,具体项目表!L:L,"是",具体项目表!F:F,"新建")</f>
        <v>#REF!</v>
      </c>
      <c r="CG18" s="28" t="e">
        <f>CF18/(BS18-COUNTIFS(具体项目表!#REF!,B18,具体项目表!L:L,"无需办理",具体项目表!F:F,"新建"))</f>
        <v>#REF!</v>
      </c>
      <c r="CH18" s="30" t="e">
        <f>COUNTIFS(具体项目表!#REF!,B18,具体项目表!M:M,"是",具体项目表!F:F,"新建")</f>
        <v>#REF!</v>
      </c>
      <c r="CI18" s="28" t="e">
        <f>CH18/(BS18-COUNTIFS(具体项目表!#REF!,B18,具体项目表!M:M,"无需办理",具体项目表!F:F,"新建"))</f>
        <v>#REF!</v>
      </c>
      <c r="CJ18" s="26" t="e">
        <f>COUNTIFS(具体项目表!#REF!,B18,具体项目表!N:N,"是",具体项目表!F:F,"新建")</f>
        <v>#REF!</v>
      </c>
      <c r="CK18" s="28" t="e">
        <f>CJ18/(BS18-COUNTIFS(具体项目表!#REF!,B18,具体项目表!N:N,"无需办理",具体项目表!F:F,"新建"))</f>
        <v>#REF!</v>
      </c>
      <c r="CL18" s="26" t="e">
        <f>COUNTIFS(具体项目表!#REF!,B18,具体项目表!O:O,"是",具体项目表!F:F,"新建")</f>
        <v>#REF!</v>
      </c>
      <c r="CM18" s="28" t="e">
        <f>CL18/(BS18-COUNTIFS(具体项目表!#REF!,B18,具体项目表!O:O,"无需办理",具体项目表!F:F,"新建"))</f>
        <v>#REF!</v>
      </c>
      <c r="CN18" s="26" t="e">
        <f>COUNTIFS(具体项目表!#REF!,B18,具体项目表!P:P,"是",具体项目表!F:F,"新建")</f>
        <v>#REF!</v>
      </c>
      <c r="CO18" s="33" t="e">
        <f>CN18/(BS18-COUNTIFS(具体项目表!#REF!,B18,具体项目表!P:P,"无需办理",具体项目表!F:F,"新建"))</f>
        <v>#REF!</v>
      </c>
      <c r="CP18" s="26" t="e">
        <f>COUNTIFS(具体项目表!#REF!,B18,具体项目表!Q:Q,"是",具体项目表!F:F,"新建")</f>
        <v>#REF!</v>
      </c>
      <c r="CQ18" s="33" t="e">
        <f>CP18/(BS18-COUNTIFS(具体项目表!#REF!,B18,具体项目表!Q:Q,"无需办理",具体项目表!F:F,"新建"))</f>
        <v>#REF!</v>
      </c>
      <c r="CR18" s="26" t="e">
        <f>COUNTIFS(具体项目表!#REF!,B18,具体项目表!R:R,"是",具体项目表!F:F,"新建")</f>
        <v>#REF!</v>
      </c>
      <c r="CS18" s="28" t="e">
        <f>CR18/(BS18-COUNTIFS(具体项目表!#REF!,B18,具体项目表!R:R,"无需办理",具体项目表!F:F,"新建"))</f>
        <v>#REF!</v>
      </c>
      <c r="CT18" s="26" t="e">
        <f>COUNTIFS(具体项目表!#REF!,B18,具体项目表!S:S,"是",具体项目表!F:F,"新建")</f>
        <v>#REF!</v>
      </c>
      <c r="CU18" s="28" t="e">
        <f>CT18/(BS18-COUNTIFS(具体项目表!#REF!,B18,具体项目表!S:S,"无需办理",具体项目表!F:F,"新建"))</f>
        <v>#REF!</v>
      </c>
      <c r="CV18" s="26" t="e">
        <f>COUNTIFS(具体项目表!#REF!,B18,具体项目表!T:T,"是",具体项目表!F:F,"新建")</f>
        <v>#REF!</v>
      </c>
      <c r="CW18" s="28" t="e">
        <f>CV18/(BS18-COUNTIFS(具体项目表!#REF!,B18,具体项目表!T:T,"无需办理",具体项目表!F:F,"新建"))</f>
        <v>#REF!</v>
      </c>
      <c r="CX18" s="26" t="e">
        <f>COUNTIFS(具体项目表!#REF!,"0",具体项目表!#REF!,B18,具体项目表!F:F,"新建")</f>
        <v>#REF!</v>
      </c>
      <c r="CY18" s="28" t="e">
        <f>CX18/BS18</f>
        <v>#REF!</v>
      </c>
      <c r="CZ18" s="49" t="e">
        <f>CX18-BS18</f>
        <v>#REF!</v>
      </c>
      <c r="DA18" s="4" t="e">
        <f>BZ18+CB18+CD18+CF18+CH18+CL18+CN18+CP18+CR18+CT18+CV18</f>
        <v>#REF!</v>
      </c>
      <c r="DC18" s="4" t="e">
        <f>DA18+DD18</f>
        <v>#REF!</v>
      </c>
      <c r="DD18" s="4" t="e">
        <f>COUNTIFS(具体项目表!#REF!,B18,具体项目表!I:I,"否",具体项目表!F:F,"新建")+COUNTIFS(具体项目表!#REF!,B18,具体项目表!J:J,"否",具体项目表!F:F,"新建")+COUNTIFS(具体项目表!#REF!,B18,具体项目表!K:K,"否",具体项目表!F:F,"新建")+COUNTIFS(具体项目表!#REF!,B18,具体项目表!L:L,"否",具体项目表!F:F,"新建")+COUNTIFS(具体项目表!#REF!,B18,具体项目表!M:M,"否",具体项目表!F:F,"新建")+COUNTIFS(具体项目表!#REF!,B18,具体项目表!O:O,"否",具体项目表!F:F,"新建")+COUNTIFS(具体项目表!#REF!,B18,具体项目表!P:P,"否",具体项目表!F:F,"新建")+COUNTIFS(具体项目表!#REF!,B18,具体项目表!Q:Q,"否",具体项目表!F:F,"新建")+COUNTIFS(具体项目表!#REF!,B18,具体项目表!R:R,"否",具体项目表!F:F,"新建")+COUNTIFS(具体项目表!#REF!,B18,具体项目表!S:S,"否",具体项目表!F:F,"新建")+COUNTIFS(具体项目表!#REF!,B18,具体项目表!T:T,"否",具体项目表!F:F,"新建")</f>
        <v>#REF!</v>
      </c>
      <c r="DE18" s="50" t="e">
        <f>DA18/DC18</f>
        <v>#REF!</v>
      </c>
    </row>
    <row r="19" s="4" customFormat="1" ht="40" customHeight="1" spans="1:109">
      <c r="A19" s="25" t="s">
        <v>310</v>
      </c>
      <c r="B19" s="25" t="s">
        <v>311</v>
      </c>
      <c r="C19" s="26" t="e">
        <f>AK19+BS19</f>
        <v>#REF!</v>
      </c>
      <c r="D19" s="27" t="e">
        <f>AL19+BT19</f>
        <v>#REF!</v>
      </c>
      <c r="E19" s="27" t="e">
        <f>AM19+BU19</f>
        <v>#REF!</v>
      </c>
      <c r="F19" s="26" t="e">
        <f>AN19+BV19</f>
        <v>#REF!</v>
      </c>
      <c r="G19" s="28" t="e">
        <f>F19/C19</f>
        <v>#REF!</v>
      </c>
      <c r="H19" s="27" t="e">
        <f>AP19+BX19</f>
        <v>#REF!</v>
      </c>
      <c r="I19" s="28" t="e">
        <f>H19/E19</f>
        <v>#REF!</v>
      </c>
      <c r="J19" s="26" t="e">
        <f>AR19+BZ19</f>
        <v>#REF!</v>
      </c>
      <c r="K19" s="28" t="e">
        <f>J19/(C19-COUNTIFS(具体项目表!#REF!,B19,具体项目表!I:I,"无需办理"))</f>
        <v>#REF!</v>
      </c>
      <c r="L19" s="30" t="e">
        <f>AT19+CB19</f>
        <v>#REF!</v>
      </c>
      <c r="M19" s="28" t="e">
        <f>L19/(C19-COUNTIFS(具体项目表!#REF!,B19,具体项目表!J:J,"无需办理"))</f>
        <v>#REF!</v>
      </c>
      <c r="N19" s="26" t="e">
        <f>AV19+CD19</f>
        <v>#REF!</v>
      </c>
      <c r="O19" s="28" t="e">
        <f>N19/(C19-COUNTIFS(具体项目表!#REF!,B19,具体项目表!K:K,"无需办理"))</f>
        <v>#REF!</v>
      </c>
      <c r="P19" s="30" t="e">
        <f>AX19+CF19</f>
        <v>#REF!</v>
      </c>
      <c r="Q19" s="28" t="e">
        <f>P19/(C19-COUNTIFS(具体项目表!#REF!,B19,具体项目表!L:L,"无需办理"))</f>
        <v>#REF!</v>
      </c>
      <c r="R19" s="30" t="e">
        <f>AZ19+CH19</f>
        <v>#REF!</v>
      </c>
      <c r="S19" s="28" t="e">
        <f>R19/(C19-COUNTIFS(具体项目表!#REF!,B19,具体项目表!M:M,"无需办理"))</f>
        <v>#REF!</v>
      </c>
      <c r="T19" s="26" t="e">
        <f>BB19+CJ19</f>
        <v>#REF!</v>
      </c>
      <c r="U19" s="28" t="e">
        <f>T19/(C19-COUNTIFS(具体项目表!#REF!,B19,具体项目表!N:N,"无需办理"))</f>
        <v>#REF!</v>
      </c>
      <c r="V19" s="26" t="e">
        <f>BD19+CL19</f>
        <v>#REF!</v>
      </c>
      <c r="W19" s="28" t="e">
        <f>V19/(C19-COUNTIFS(具体项目表!#REF!,B19,具体项目表!O:O,"无需办理"))</f>
        <v>#REF!</v>
      </c>
      <c r="X19" s="26" t="e">
        <f>BF19+CN19</f>
        <v>#REF!</v>
      </c>
      <c r="Y19" s="28" t="e">
        <f>X19/(C19-COUNTIFS(具体项目表!#REF!,B19,具体项目表!P:P,"无需办理"))</f>
        <v>#REF!</v>
      </c>
      <c r="Z19" s="26" t="e">
        <f>BH19+CP19</f>
        <v>#REF!</v>
      </c>
      <c r="AA19" s="28" t="e">
        <f>Z19/(C19-COUNTIFS(具体项目表!#REF!,B19,具体项目表!Q:Q,"无需办理"))</f>
        <v>#REF!</v>
      </c>
      <c r="AB19" s="26" t="e">
        <f>BJ19+CR19</f>
        <v>#REF!</v>
      </c>
      <c r="AC19" s="28" t="e">
        <f>AB19/(C19-COUNTIFS(具体项目表!#REF!,B19,具体项目表!R:R,"无需办理"))</f>
        <v>#REF!</v>
      </c>
      <c r="AD19" s="26" t="e">
        <f>BL19+CT19</f>
        <v>#REF!</v>
      </c>
      <c r="AE19" s="28" t="e">
        <f>AD19/(C19-COUNTIFS(具体项目表!#REF!,B19,具体项目表!S:S,"无需办理"))</f>
        <v>#REF!</v>
      </c>
      <c r="AF19" s="26" t="e">
        <f>BN19+CV19</f>
        <v>#REF!</v>
      </c>
      <c r="AG19" s="28" t="e">
        <f>AF19/(C19-COUNTIFS(具体项目表!#REF!,B19,具体项目表!T:T,"无需办理"))</f>
        <v>#REF!</v>
      </c>
      <c r="AH19" s="31" t="e">
        <f>BP19+CX19</f>
        <v>#REF!</v>
      </c>
      <c r="AI19" s="28" t="e">
        <f>AH19/C19</f>
        <v>#REF!</v>
      </c>
      <c r="AJ19" s="25" t="s">
        <v>310</v>
      </c>
      <c r="AK19" s="26" t="e">
        <f>COUNTIFS(具体项目表!#REF!,B19,具体项目表!F:F,"续建")</f>
        <v>#REF!</v>
      </c>
      <c r="AL19" s="27" t="e">
        <f>SUMIFS(具体项目表!G:G,具体项目表!#REF!,B19,具体项目表!F:F,"续建")</f>
        <v>#REF!</v>
      </c>
      <c r="AM19" s="27" t="e">
        <f>SUMIFS(具体项目表!H:H,具体项目表!#REF!,B19,具体项目表!F:F,"续建")</f>
        <v>#REF!</v>
      </c>
      <c r="AN19" s="26" t="e">
        <f>COUNTIFS(具体项目表!#REF!,B19,具体项目表!F:F,"续建",具体项目表!#REF!,"是")</f>
        <v>#REF!</v>
      </c>
      <c r="AO19" s="28" t="e">
        <f>AN19/AK19</f>
        <v>#REF!</v>
      </c>
      <c r="AP19" s="27" t="e">
        <f>SUMIFS(具体项目表!#REF!,具体项目表!#REF!,B19,具体项目表!F:F,"续建")</f>
        <v>#REF!</v>
      </c>
      <c r="AQ19" s="28" t="e">
        <f>AP19/AM19</f>
        <v>#REF!</v>
      </c>
      <c r="AR19" s="26" t="e">
        <f>COUNTIFS(具体项目表!#REF!,B19,具体项目表!I:I,"是",具体项目表!F:F,"续建")</f>
        <v>#REF!</v>
      </c>
      <c r="AS19" s="28" t="e">
        <f>AR19/(AK19-COUNTIFS(具体项目表!#REF!,B19,具体项目表!I:I,"无需办理",具体项目表!F:F,"续建"))</f>
        <v>#REF!</v>
      </c>
      <c r="AT19" s="30" t="e">
        <f>COUNTIFS(具体项目表!#REF!,B19,具体项目表!J:J,"是",具体项目表!F:F,"续建")</f>
        <v>#REF!</v>
      </c>
      <c r="AU19" s="28" t="e">
        <f>AT19/(AK19-COUNTIFS(具体项目表!#REF!,B19,具体项目表!J:J,"无需办理",具体项目表!F:F,"续建"))</f>
        <v>#REF!</v>
      </c>
      <c r="AV19" s="26" t="e">
        <f>COUNTIFS(具体项目表!#REF!,B19,具体项目表!K:K,"是",具体项目表!F:F,"续建")</f>
        <v>#REF!</v>
      </c>
      <c r="AW19" s="28" t="e">
        <f>AV19/(AK19-COUNTIFS(具体项目表!#REF!,B19,具体项目表!K:K,"无需办理",具体项目表!F:F,"续建"))</f>
        <v>#REF!</v>
      </c>
      <c r="AX19" s="30" t="e">
        <f>COUNTIFS(具体项目表!#REF!,B19,具体项目表!L:L,"是",具体项目表!F:F,"续建")</f>
        <v>#REF!</v>
      </c>
      <c r="AY19" s="28" t="e">
        <f>AX19/(AK19-COUNTIFS(具体项目表!#REF!,B19,具体项目表!L:L,"无需办理",具体项目表!F:F,"续建"))</f>
        <v>#REF!</v>
      </c>
      <c r="AZ19" s="30" t="e">
        <f>COUNTIFS(具体项目表!#REF!,B19,具体项目表!M:M,"是",具体项目表!F:F,"续建")</f>
        <v>#REF!</v>
      </c>
      <c r="BA19" s="28" t="e">
        <f>AZ19/(AK19-COUNTIFS(具体项目表!#REF!,B19,具体项目表!M:M,"无需办理",具体项目表!F:F,"续建"))</f>
        <v>#REF!</v>
      </c>
      <c r="BB19" s="26" t="e">
        <f>COUNTIFS(具体项目表!#REF!,B19,具体项目表!N:N,"是",具体项目表!F:F,"续建")</f>
        <v>#REF!</v>
      </c>
      <c r="BC19" s="28" t="e">
        <f>BB19/(AK19-COUNTIFS(具体项目表!#REF!,B19,具体项目表!N:N,"无需办理",具体项目表!F:F,"续建"))</f>
        <v>#REF!</v>
      </c>
      <c r="BD19" s="26" t="e">
        <f>COUNTIFS(具体项目表!#REF!,B19,具体项目表!O:O,"是",具体项目表!F:F,"续建")</f>
        <v>#REF!</v>
      </c>
      <c r="BE19" s="28" t="e">
        <f>BD19/(AK19-COUNTIFS(具体项目表!#REF!,B19,具体项目表!O:O,"无需办理",具体项目表!F:F,"续建"))</f>
        <v>#REF!</v>
      </c>
      <c r="BF19" s="26" t="e">
        <f>COUNTIFS(具体项目表!#REF!,B19,具体项目表!P:P,"是",具体项目表!F:F,"续建")</f>
        <v>#REF!</v>
      </c>
      <c r="BG19" s="28" t="e">
        <f>BF19/(AK19-COUNTIFS(具体项目表!#REF!,B19,具体项目表!P:P,"无需办理",具体项目表!F:F,"续建"))</f>
        <v>#REF!</v>
      </c>
      <c r="BH19" s="26" t="e">
        <f>COUNTIFS(具体项目表!#REF!,B19,具体项目表!Q:Q,"是",具体项目表!F:F,"续建")</f>
        <v>#REF!</v>
      </c>
      <c r="BI19" s="28" t="e">
        <f>BH19/(AK19-COUNTIFS(具体项目表!#REF!,B19,具体项目表!Q:Q,"无需办理",具体项目表!F:F,"续建"))</f>
        <v>#REF!</v>
      </c>
      <c r="BJ19" s="26" t="e">
        <f>COUNTIFS(具体项目表!#REF!,B19,具体项目表!R:R,"是",具体项目表!F:F,"续建")</f>
        <v>#REF!</v>
      </c>
      <c r="BK19" s="28" t="e">
        <f>BJ19/(AK19-COUNTIFS(具体项目表!#REF!,B19,具体项目表!R:R,"无需办理",具体项目表!F:F,"续建"))</f>
        <v>#REF!</v>
      </c>
      <c r="BL19" s="26" t="e">
        <f>COUNTIFS(具体项目表!#REF!,B19,具体项目表!S:S,"是",具体项目表!F:F,"续建")</f>
        <v>#REF!</v>
      </c>
      <c r="BM19" s="28" t="e">
        <f>BL19/(AK19-COUNTIFS(具体项目表!#REF!,B19,具体项目表!S:S,"无需办理",具体项目表!F:F,"续建"))</f>
        <v>#REF!</v>
      </c>
      <c r="BN19" s="26" t="e">
        <f>COUNTIFS(具体项目表!#REF!,B19,具体项目表!T:T,"是",具体项目表!F:F,"续建")</f>
        <v>#REF!</v>
      </c>
      <c r="BO19" s="28" t="e">
        <f>BN19/(AK19-COUNTIFS(具体项目表!#REF!,B19,具体项目表!T:T,"无需办理",具体项目表!F:F,"续建"))</f>
        <v>#REF!</v>
      </c>
      <c r="BP19" s="26" t="e">
        <f>COUNTIFS(具体项目表!#REF!,"0",具体项目表!#REF!,B19,具体项目表!F:F,"续建")</f>
        <v>#REF!</v>
      </c>
      <c r="BQ19" s="28" t="e">
        <f>BP19/AK19</f>
        <v>#REF!</v>
      </c>
      <c r="BR19" s="25" t="s">
        <v>310</v>
      </c>
      <c r="BS19" s="26" t="e">
        <f>COUNTIFS(具体项目表!#REF!,B19,具体项目表!F:F,"新建")</f>
        <v>#REF!</v>
      </c>
      <c r="BT19" s="27" t="e">
        <f>SUMIFS(具体项目表!G:G,具体项目表!#REF!,B19,具体项目表!F:F,"新建")</f>
        <v>#REF!</v>
      </c>
      <c r="BU19" s="27" t="e">
        <f>SUMIFS(具体项目表!H:H,具体项目表!#REF!,B19,具体项目表!F:F,"新建")</f>
        <v>#REF!</v>
      </c>
      <c r="BV19" s="26" t="e">
        <f>COUNTIFS(具体项目表!#REF!,B19,具体项目表!F:F,"新建",具体项目表!#REF!,"是")</f>
        <v>#REF!</v>
      </c>
      <c r="BW19" s="28" t="e">
        <f>BV19/BS19</f>
        <v>#REF!</v>
      </c>
      <c r="BX19" s="27" t="e">
        <f>SUMIFS(具体项目表!#REF!,具体项目表!#REF!,B19,具体项目表!F:F,"新建")</f>
        <v>#REF!</v>
      </c>
      <c r="BY19" s="28" t="e">
        <f>BX19/BU19</f>
        <v>#REF!</v>
      </c>
      <c r="BZ19" s="26" t="e">
        <f>COUNTIFS(具体项目表!#REF!,B19,具体项目表!I:I,"是",具体项目表!F:F,"新建")</f>
        <v>#REF!</v>
      </c>
      <c r="CA19" s="28" t="e">
        <f>BZ19/(BS19-COUNTIFS(具体项目表!#REF!,B19,具体项目表!I:I,"无需办理",具体项目表!F:F,"新建"))</f>
        <v>#REF!</v>
      </c>
      <c r="CB19" s="30" t="e">
        <f>COUNTIFS(具体项目表!#REF!,B19,具体项目表!J:J,"是",具体项目表!F:F,"新建")</f>
        <v>#REF!</v>
      </c>
      <c r="CC19" s="28" t="e">
        <f>CB19/(BS19-COUNTIFS(具体项目表!#REF!,B19,具体项目表!J:J,"无需办理",具体项目表!F:F,"新建"))</f>
        <v>#REF!</v>
      </c>
      <c r="CD19" s="26" t="e">
        <f>COUNTIFS(具体项目表!#REF!,B19,具体项目表!K:K,"是",具体项目表!F:F,"新建")</f>
        <v>#REF!</v>
      </c>
      <c r="CE19" s="28" t="e">
        <f>CD19/(BS19-COUNTIFS(具体项目表!#REF!,B19,具体项目表!K:K,"无需办理",具体项目表!F:F,"新建"))</f>
        <v>#REF!</v>
      </c>
      <c r="CF19" s="30" t="e">
        <f>COUNTIFS(具体项目表!#REF!,B19,具体项目表!L:L,"是",具体项目表!F:F,"新建")</f>
        <v>#REF!</v>
      </c>
      <c r="CG19" s="28" t="e">
        <f>CF19/(BS19-COUNTIFS(具体项目表!#REF!,B19,具体项目表!L:L,"无需办理",具体项目表!F:F,"新建"))</f>
        <v>#REF!</v>
      </c>
      <c r="CH19" s="30" t="e">
        <f>COUNTIFS(具体项目表!#REF!,B19,具体项目表!M:M,"是",具体项目表!F:F,"新建")</f>
        <v>#REF!</v>
      </c>
      <c r="CI19" s="28" t="e">
        <f>CH19/(BS19-COUNTIFS(具体项目表!#REF!,B19,具体项目表!M:M,"无需办理",具体项目表!F:F,"新建"))</f>
        <v>#REF!</v>
      </c>
      <c r="CJ19" s="26" t="e">
        <f>COUNTIFS(具体项目表!#REF!,B19,具体项目表!N:N,"是",具体项目表!F:F,"新建")</f>
        <v>#REF!</v>
      </c>
      <c r="CK19" s="28" t="e">
        <f>CJ19/(BS19-COUNTIFS(具体项目表!#REF!,B19,具体项目表!N:N,"无需办理",具体项目表!F:F,"新建"))</f>
        <v>#REF!</v>
      </c>
      <c r="CL19" s="26" t="e">
        <f>COUNTIFS(具体项目表!#REF!,B19,具体项目表!O:O,"是",具体项目表!F:F,"新建")</f>
        <v>#REF!</v>
      </c>
      <c r="CM19" s="28" t="e">
        <f>CL19/(BS19-COUNTIFS(具体项目表!#REF!,B19,具体项目表!O:O,"无需办理",具体项目表!F:F,"新建"))</f>
        <v>#REF!</v>
      </c>
      <c r="CN19" s="26" t="e">
        <f>COUNTIFS(具体项目表!#REF!,B19,具体项目表!P:P,"是",具体项目表!F:F,"新建")</f>
        <v>#REF!</v>
      </c>
      <c r="CO19" s="33" t="e">
        <f>CN19/(BS19-COUNTIFS(具体项目表!#REF!,B19,具体项目表!P:P,"无需办理",具体项目表!F:F,"新建"))</f>
        <v>#REF!</v>
      </c>
      <c r="CP19" s="26" t="e">
        <f>COUNTIFS(具体项目表!#REF!,B19,具体项目表!Q:Q,"是",具体项目表!F:F,"新建")</f>
        <v>#REF!</v>
      </c>
      <c r="CQ19" s="33" t="e">
        <f>CP19/(BS19-COUNTIFS(具体项目表!#REF!,B19,具体项目表!Q:Q,"无需办理",具体项目表!F:F,"新建"))</f>
        <v>#REF!</v>
      </c>
      <c r="CR19" s="26" t="e">
        <f>COUNTIFS(具体项目表!#REF!,B19,具体项目表!R:R,"是",具体项目表!F:F,"新建")</f>
        <v>#REF!</v>
      </c>
      <c r="CS19" s="28" t="e">
        <f>CR19/(BS19-COUNTIFS(具体项目表!#REF!,B19,具体项目表!R:R,"无需办理",具体项目表!F:F,"新建"))</f>
        <v>#REF!</v>
      </c>
      <c r="CT19" s="26" t="e">
        <f>COUNTIFS(具体项目表!#REF!,B19,具体项目表!S:S,"是",具体项目表!F:F,"新建")</f>
        <v>#REF!</v>
      </c>
      <c r="CU19" s="28" t="e">
        <f>CT19/(BS19-COUNTIFS(具体项目表!#REF!,B19,具体项目表!S:S,"无需办理",具体项目表!F:F,"新建"))</f>
        <v>#REF!</v>
      </c>
      <c r="CV19" s="26" t="e">
        <f>COUNTIFS(具体项目表!#REF!,B19,具体项目表!T:T,"是",具体项目表!F:F,"新建")</f>
        <v>#REF!</v>
      </c>
      <c r="CW19" s="28" t="e">
        <f>CV19/(BS19-COUNTIFS(具体项目表!#REF!,B19,具体项目表!T:T,"无需办理",具体项目表!F:F,"新建"))</f>
        <v>#REF!</v>
      </c>
      <c r="CX19" s="26" t="e">
        <f>COUNTIFS(具体项目表!#REF!,"0",具体项目表!#REF!,B19,具体项目表!F:F,"新建")</f>
        <v>#REF!</v>
      </c>
      <c r="CY19" s="28" t="e">
        <f>CX19/BS19</f>
        <v>#REF!</v>
      </c>
      <c r="CZ19" s="49" t="e">
        <f>CX19-BS19</f>
        <v>#REF!</v>
      </c>
      <c r="DA19" s="4" t="e">
        <f>BZ19+CB19+CD19+CF19+CH19+CL19+CN19+CP19+CR19+CT19+CV19</f>
        <v>#REF!</v>
      </c>
      <c r="DC19" s="4" t="e">
        <f>DA19+DD19</f>
        <v>#REF!</v>
      </c>
      <c r="DD19" s="4" t="e">
        <f>COUNTIFS(具体项目表!#REF!,B19,具体项目表!I:I,"否",具体项目表!F:F,"新建")+COUNTIFS(具体项目表!#REF!,B19,具体项目表!J:J,"否",具体项目表!F:F,"新建")+COUNTIFS(具体项目表!#REF!,B19,具体项目表!K:K,"否",具体项目表!F:F,"新建")+COUNTIFS(具体项目表!#REF!,B19,具体项目表!L:L,"否",具体项目表!F:F,"新建")+COUNTIFS(具体项目表!#REF!,B19,具体项目表!M:M,"否",具体项目表!F:F,"新建")+COUNTIFS(具体项目表!#REF!,B19,具体项目表!O:O,"否",具体项目表!F:F,"新建")+COUNTIFS(具体项目表!#REF!,B19,具体项目表!P:P,"否",具体项目表!F:F,"新建")+COUNTIFS(具体项目表!#REF!,B19,具体项目表!Q:Q,"否",具体项目表!F:F,"新建")+COUNTIFS(具体项目表!#REF!,B19,具体项目表!R:R,"否",具体项目表!F:F,"新建")+COUNTIFS(具体项目表!#REF!,B19,具体项目表!S:S,"否",具体项目表!F:F,"新建")+COUNTIFS(具体项目表!#REF!,B19,具体项目表!T:T,"否",具体项目表!F:F,"新建")</f>
        <v>#REF!</v>
      </c>
      <c r="DE19" s="50" t="e">
        <f>DA19/DC19</f>
        <v>#REF!</v>
      </c>
    </row>
    <row r="20" s="4" customFormat="1" ht="40" customHeight="1" spans="1:109">
      <c r="A20" s="25" t="s">
        <v>312</v>
      </c>
      <c r="B20" s="25" t="s">
        <v>313</v>
      </c>
      <c r="C20" s="26" t="e">
        <f>AK20+BS20</f>
        <v>#REF!</v>
      </c>
      <c r="D20" s="27" t="e">
        <f>AL20+BT20</f>
        <v>#REF!</v>
      </c>
      <c r="E20" s="27" t="e">
        <f>AM20+BU20</f>
        <v>#REF!</v>
      </c>
      <c r="F20" s="26" t="e">
        <f>AN20+BV20</f>
        <v>#REF!</v>
      </c>
      <c r="G20" s="28" t="e">
        <f>F20/C20</f>
        <v>#REF!</v>
      </c>
      <c r="H20" s="27" t="e">
        <f>AP20+BX20</f>
        <v>#REF!</v>
      </c>
      <c r="I20" s="28" t="e">
        <f>H20/E20</f>
        <v>#REF!</v>
      </c>
      <c r="J20" s="26" t="e">
        <f>AR20+BZ20</f>
        <v>#REF!</v>
      </c>
      <c r="K20" s="28" t="e">
        <f>J20/(C20-COUNTIFS(具体项目表!#REF!,B20,具体项目表!I:I,"无需办理"))</f>
        <v>#REF!</v>
      </c>
      <c r="L20" s="30" t="e">
        <f>AT20+CB20</f>
        <v>#REF!</v>
      </c>
      <c r="M20" s="28" t="e">
        <f>L20/(C20-COUNTIFS(具体项目表!#REF!,B20,具体项目表!J:J,"无需办理"))</f>
        <v>#REF!</v>
      </c>
      <c r="N20" s="26" t="e">
        <f>AV20+CD20</f>
        <v>#REF!</v>
      </c>
      <c r="O20" s="28" t="e">
        <f>N20/(C20-COUNTIFS(具体项目表!#REF!,B20,具体项目表!K:K,"无需办理"))</f>
        <v>#REF!</v>
      </c>
      <c r="P20" s="30" t="e">
        <f>AX20+CF20</f>
        <v>#REF!</v>
      </c>
      <c r="Q20" s="28" t="e">
        <f>P20/(C20-COUNTIFS(具体项目表!#REF!,B20,具体项目表!L:L,"无需办理"))</f>
        <v>#REF!</v>
      </c>
      <c r="R20" s="30" t="e">
        <f>AZ20+CH20</f>
        <v>#REF!</v>
      </c>
      <c r="S20" s="28" t="e">
        <f>R20/(C20-COUNTIFS(具体项目表!#REF!,B20,具体项目表!M:M,"无需办理"))</f>
        <v>#REF!</v>
      </c>
      <c r="T20" s="26" t="e">
        <f>BB20+CJ20</f>
        <v>#REF!</v>
      </c>
      <c r="U20" s="28" t="e">
        <f>T20/(C20-COUNTIFS(具体项目表!#REF!,B20,具体项目表!N:N,"无需办理"))</f>
        <v>#REF!</v>
      </c>
      <c r="V20" s="26" t="e">
        <f>BD20+CL20</f>
        <v>#REF!</v>
      </c>
      <c r="W20" s="28" t="e">
        <f>V20/(C20-COUNTIFS(具体项目表!#REF!,B20,具体项目表!O:O,"无需办理"))</f>
        <v>#REF!</v>
      </c>
      <c r="X20" s="26" t="e">
        <f>BF20+CN20</f>
        <v>#REF!</v>
      </c>
      <c r="Y20" s="28" t="e">
        <f>X20/(C20-COUNTIFS(具体项目表!#REF!,B20,具体项目表!P:P,"无需办理"))</f>
        <v>#REF!</v>
      </c>
      <c r="Z20" s="26" t="e">
        <f>BH20+CP20</f>
        <v>#REF!</v>
      </c>
      <c r="AA20" s="28" t="e">
        <f>Z20/(C20-COUNTIFS(具体项目表!#REF!,B20,具体项目表!Q:Q,"无需办理"))</f>
        <v>#REF!</v>
      </c>
      <c r="AB20" s="26" t="e">
        <f>BJ20+CR20</f>
        <v>#REF!</v>
      </c>
      <c r="AC20" s="28" t="e">
        <f>AB20/(C20-COUNTIFS(具体项目表!#REF!,B20,具体项目表!R:R,"无需办理"))</f>
        <v>#REF!</v>
      </c>
      <c r="AD20" s="26" t="e">
        <f>BL20+CT20</f>
        <v>#REF!</v>
      </c>
      <c r="AE20" s="28" t="e">
        <f>AD20/(C20-COUNTIFS(具体项目表!#REF!,B20,具体项目表!S:S,"无需办理"))</f>
        <v>#REF!</v>
      </c>
      <c r="AF20" s="26" t="e">
        <f>BN20+CV20</f>
        <v>#REF!</v>
      </c>
      <c r="AG20" s="28" t="e">
        <f>AF20/(C20-COUNTIFS(具体项目表!#REF!,B20,具体项目表!T:T,"无需办理"))</f>
        <v>#REF!</v>
      </c>
      <c r="AH20" s="31" t="e">
        <f>BP20+CX20</f>
        <v>#REF!</v>
      </c>
      <c r="AI20" s="28" t="e">
        <f>AH20/C20</f>
        <v>#REF!</v>
      </c>
      <c r="AJ20" s="25" t="s">
        <v>312</v>
      </c>
      <c r="AK20" s="26" t="e">
        <f>COUNTIFS(具体项目表!#REF!,B20,具体项目表!F:F,"续建")</f>
        <v>#REF!</v>
      </c>
      <c r="AL20" s="27" t="e">
        <f>SUMIFS(具体项目表!G:G,具体项目表!#REF!,B20,具体项目表!F:F,"续建")</f>
        <v>#REF!</v>
      </c>
      <c r="AM20" s="27" t="e">
        <f>SUMIFS(具体项目表!H:H,具体项目表!#REF!,B20,具体项目表!F:F,"续建")</f>
        <v>#REF!</v>
      </c>
      <c r="AN20" s="26" t="e">
        <f>COUNTIFS(具体项目表!#REF!,B20,具体项目表!F:F,"续建",具体项目表!#REF!,"是")</f>
        <v>#REF!</v>
      </c>
      <c r="AO20" s="28" t="e">
        <f>AN20/AK20</f>
        <v>#REF!</v>
      </c>
      <c r="AP20" s="27" t="e">
        <f>SUMIFS(具体项目表!#REF!,具体项目表!#REF!,B20,具体项目表!F:F,"续建")</f>
        <v>#REF!</v>
      </c>
      <c r="AQ20" s="28" t="e">
        <f>AP20/AM20</f>
        <v>#REF!</v>
      </c>
      <c r="AR20" s="26" t="e">
        <f>COUNTIFS(具体项目表!#REF!,B20,具体项目表!I:I,"是",具体项目表!F:F,"续建")</f>
        <v>#REF!</v>
      </c>
      <c r="AS20" s="28" t="e">
        <f>AR20/(AK20-COUNTIFS(具体项目表!#REF!,B20,具体项目表!I:I,"无需办理",具体项目表!F:F,"续建"))</f>
        <v>#REF!</v>
      </c>
      <c r="AT20" s="30" t="e">
        <f>COUNTIFS(具体项目表!#REF!,B20,具体项目表!J:J,"是",具体项目表!F:F,"续建")</f>
        <v>#REF!</v>
      </c>
      <c r="AU20" s="28" t="e">
        <f>AT20/(AK20-COUNTIFS(具体项目表!#REF!,B20,具体项目表!J:J,"无需办理",具体项目表!F:F,"续建"))</f>
        <v>#REF!</v>
      </c>
      <c r="AV20" s="26" t="e">
        <f>COUNTIFS(具体项目表!#REF!,B20,具体项目表!K:K,"是",具体项目表!F:F,"续建")</f>
        <v>#REF!</v>
      </c>
      <c r="AW20" s="28" t="e">
        <f>AV20/(AK20-COUNTIFS(具体项目表!#REF!,B20,具体项目表!K:K,"无需办理",具体项目表!F:F,"续建"))</f>
        <v>#REF!</v>
      </c>
      <c r="AX20" s="30" t="e">
        <f>COUNTIFS(具体项目表!#REF!,B20,具体项目表!L:L,"是",具体项目表!F:F,"续建")</f>
        <v>#REF!</v>
      </c>
      <c r="AY20" s="28" t="e">
        <f>AX20/(AK20-COUNTIFS(具体项目表!#REF!,B20,具体项目表!L:L,"无需办理",具体项目表!F:F,"续建"))</f>
        <v>#REF!</v>
      </c>
      <c r="AZ20" s="30" t="e">
        <f>COUNTIFS(具体项目表!#REF!,B20,具体项目表!M:M,"是",具体项目表!F:F,"续建")</f>
        <v>#REF!</v>
      </c>
      <c r="BA20" s="28" t="e">
        <f>AZ20/(AK20-COUNTIFS(具体项目表!#REF!,B20,具体项目表!M:M,"无需办理",具体项目表!F:F,"续建"))</f>
        <v>#REF!</v>
      </c>
      <c r="BB20" s="26" t="e">
        <f>COUNTIFS(具体项目表!#REF!,B20,具体项目表!N:N,"是",具体项目表!F:F,"续建")</f>
        <v>#REF!</v>
      </c>
      <c r="BC20" s="28" t="e">
        <f>BB20/(AK20-COUNTIFS(具体项目表!#REF!,B20,具体项目表!N:N,"无需办理",具体项目表!F:F,"续建"))</f>
        <v>#REF!</v>
      </c>
      <c r="BD20" s="26" t="e">
        <f>COUNTIFS(具体项目表!#REF!,B20,具体项目表!O:O,"是",具体项目表!F:F,"续建")</f>
        <v>#REF!</v>
      </c>
      <c r="BE20" s="28" t="e">
        <f>BD20/(AK20-COUNTIFS(具体项目表!#REF!,B20,具体项目表!O:O,"无需办理",具体项目表!F:F,"续建"))</f>
        <v>#REF!</v>
      </c>
      <c r="BF20" s="26" t="e">
        <f>COUNTIFS(具体项目表!#REF!,B20,具体项目表!P:P,"是",具体项目表!F:F,"续建")</f>
        <v>#REF!</v>
      </c>
      <c r="BG20" s="28" t="e">
        <f>BF20/(AK20-COUNTIFS(具体项目表!#REF!,B20,具体项目表!P:P,"无需办理",具体项目表!F:F,"续建"))</f>
        <v>#REF!</v>
      </c>
      <c r="BH20" s="26" t="e">
        <f>COUNTIFS(具体项目表!#REF!,B20,具体项目表!Q:Q,"是",具体项目表!F:F,"续建")</f>
        <v>#REF!</v>
      </c>
      <c r="BI20" s="28" t="e">
        <f>BH20/(AK20-COUNTIFS(具体项目表!#REF!,B20,具体项目表!Q:Q,"无需办理",具体项目表!F:F,"续建"))</f>
        <v>#REF!</v>
      </c>
      <c r="BJ20" s="26" t="e">
        <f>COUNTIFS(具体项目表!#REF!,B20,具体项目表!R:R,"是",具体项目表!F:F,"续建")</f>
        <v>#REF!</v>
      </c>
      <c r="BK20" s="28" t="e">
        <f>BJ20/(AK20-COUNTIFS(具体项目表!#REF!,B20,具体项目表!R:R,"无需办理",具体项目表!F:F,"续建"))</f>
        <v>#REF!</v>
      </c>
      <c r="BL20" s="26" t="e">
        <f>COUNTIFS(具体项目表!#REF!,B20,具体项目表!S:S,"是",具体项目表!F:F,"续建")</f>
        <v>#REF!</v>
      </c>
      <c r="BM20" s="28" t="e">
        <f>BL20/(AK20-COUNTIFS(具体项目表!#REF!,B20,具体项目表!S:S,"无需办理",具体项目表!F:F,"续建"))</f>
        <v>#REF!</v>
      </c>
      <c r="BN20" s="26" t="e">
        <f>COUNTIFS(具体项目表!#REF!,B20,具体项目表!T:T,"是",具体项目表!F:F,"续建")</f>
        <v>#REF!</v>
      </c>
      <c r="BO20" s="28" t="e">
        <f>BN20/(AK20-COUNTIFS(具体项目表!#REF!,B20,具体项目表!T:T,"无需办理",具体项目表!F:F,"续建"))</f>
        <v>#REF!</v>
      </c>
      <c r="BP20" s="26" t="e">
        <f>COUNTIFS(具体项目表!#REF!,"0",具体项目表!#REF!,B20,具体项目表!F:F,"续建")</f>
        <v>#REF!</v>
      </c>
      <c r="BQ20" s="28" t="e">
        <f>BP20/AK20</f>
        <v>#REF!</v>
      </c>
      <c r="BR20" s="25" t="s">
        <v>312</v>
      </c>
      <c r="BS20" s="26" t="e">
        <f>COUNTIFS(具体项目表!#REF!,B20,具体项目表!F:F,"新建")</f>
        <v>#REF!</v>
      </c>
      <c r="BT20" s="27" t="e">
        <f>SUMIFS(具体项目表!G:G,具体项目表!#REF!,B20,具体项目表!F:F,"新建")</f>
        <v>#REF!</v>
      </c>
      <c r="BU20" s="27" t="e">
        <f>SUMIFS(具体项目表!H:H,具体项目表!#REF!,B20,具体项目表!F:F,"新建")</f>
        <v>#REF!</v>
      </c>
      <c r="BV20" s="26" t="e">
        <f>COUNTIFS(具体项目表!#REF!,B20,具体项目表!F:F,"新建",具体项目表!#REF!,"是")</f>
        <v>#REF!</v>
      </c>
      <c r="BW20" s="28" t="e">
        <f>BV20/BS20</f>
        <v>#REF!</v>
      </c>
      <c r="BX20" s="27" t="e">
        <f>SUMIFS(具体项目表!#REF!,具体项目表!#REF!,B20,具体项目表!F:F,"新建")</f>
        <v>#REF!</v>
      </c>
      <c r="BY20" s="28" t="e">
        <f>BX20/BU20</f>
        <v>#REF!</v>
      </c>
      <c r="BZ20" s="26" t="e">
        <f>COUNTIFS(具体项目表!#REF!,B20,具体项目表!I:I,"是",具体项目表!F:F,"新建")</f>
        <v>#REF!</v>
      </c>
      <c r="CA20" s="28" t="e">
        <f>BZ20/(BS20-COUNTIFS(具体项目表!#REF!,B20,具体项目表!I:I,"无需办理",具体项目表!F:F,"新建"))</f>
        <v>#REF!</v>
      </c>
      <c r="CB20" s="30" t="e">
        <f>COUNTIFS(具体项目表!#REF!,B20,具体项目表!J:J,"是",具体项目表!F:F,"新建")</f>
        <v>#REF!</v>
      </c>
      <c r="CC20" s="28" t="e">
        <f>CB20/(BS20-COUNTIFS(具体项目表!#REF!,B20,具体项目表!J:J,"无需办理",具体项目表!F:F,"新建"))</f>
        <v>#REF!</v>
      </c>
      <c r="CD20" s="26" t="e">
        <f>COUNTIFS(具体项目表!#REF!,B20,具体项目表!K:K,"是",具体项目表!F:F,"新建")</f>
        <v>#REF!</v>
      </c>
      <c r="CE20" s="28" t="e">
        <f>CD20/(BS20-COUNTIFS(具体项目表!#REF!,B20,具体项目表!K:K,"无需办理",具体项目表!F:F,"新建"))</f>
        <v>#REF!</v>
      </c>
      <c r="CF20" s="30" t="e">
        <f>COUNTIFS(具体项目表!#REF!,B20,具体项目表!L:L,"是",具体项目表!F:F,"新建")</f>
        <v>#REF!</v>
      </c>
      <c r="CG20" s="28" t="e">
        <f>CF20/(BS20-COUNTIFS(具体项目表!#REF!,B20,具体项目表!L:L,"无需办理",具体项目表!F:F,"新建"))</f>
        <v>#REF!</v>
      </c>
      <c r="CH20" s="30" t="e">
        <f>COUNTIFS(具体项目表!#REF!,B20,具体项目表!M:M,"是",具体项目表!F:F,"新建")</f>
        <v>#REF!</v>
      </c>
      <c r="CI20" s="28" t="e">
        <f>CH20/(BS20-COUNTIFS(具体项目表!#REF!,B20,具体项目表!M:M,"无需办理",具体项目表!F:F,"新建"))</f>
        <v>#REF!</v>
      </c>
      <c r="CJ20" s="26" t="e">
        <f>COUNTIFS(具体项目表!#REF!,B20,具体项目表!N:N,"是",具体项目表!F:F,"新建")</f>
        <v>#REF!</v>
      </c>
      <c r="CK20" s="28" t="e">
        <f>CJ20/(BS20-COUNTIFS(具体项目表!#REF!,B20,具体项目表!N:N,"无需办理",具体项目表!F:F,"新建"))</f>
        <v>#REF!</v>
      </c>
      <c r="CL20" s="26" t="e">
        <f>COUNTIFS(具体项目表!#REF!,B20,具体项目表!O:O,"是",具体项目表!F:F,"新建")</f>
        <v>#REF!</v>
      </c>
      <c r="CM20" s="28" t="e">
        <f>CL20/(BS20-COUNTIFS(具体项目表!#REF!,B20,具体项目表!O:O,"无需办理",具体项目表!F:F,"新建"))</f>
        <v>#REF!</v>
      </c>
      <c r="CN20" s="26" t="e">
        <f>COUNTIFS(具体项目表!#REF!,B20,具体项目表!P:P,"是",具体项目表!F:F,"新建")</f>
        <v>#REF!</v>
      </c>
      <c r="CO20" s="33" t="e">
        <f>CN20/(BS20-COUNTIFS(具体项目表!#REF!,B20,具体项目表!P:P,"无需办理",具体项目表!F:F,"新建"))</f>
        <v>#REF!</v>
      </c>
      <c r="CP20" s="26" t="e">
        <f>COUNTIFS(具体项目表!#REF!,B20,具体项目表!Q:Q,"是",具体项目表!F:F,"新建")</f>
        <v>#REF!</v>
      </c>
      <c r="CQ20" s="33" t="e">
        <f>CP20/(BS20-COUNTIFS(具体项目表!#REF!,B20,具体项目表!Q:Q,"无需办理",具体项目表!F:F,"新建"))</f>
        <v>#REF!</v>
      </c>
      <c r="CR20" s="26" t="e">
        <f>COUNTIFS(具体项目表!#REF!,B20,具体项目表!R:R,"是",具体项目表!F:F,"新建")</f>
        <v>#REF!</v>
      </c>
      <c r="CS20" s="28" t="e">
        <f>CR20/(BS20-COUNTIFS(具体项目表!#REF!,B20,具体项目表!R:R,"无需办理",具体项目表!F:F,"新建"))</f>
        <v>#REF!</v>
      </c>
      <c r="CT20" s="26" t="e">
        <f>COUNTIFS(具体项目表!#REF!,B20,具体项目表!S:S,"是",具体项目表!F:F,"新建")</f>
        <v>#REF!</v>
      </c>
      <c r="CU20" s="28" t="e">
        <f>CT20/(BS20-COUNTIFS(具体项目表!#REF!,B20,具体项目表!S:S,"无需办理",具体项目表!F:F,"新建"))</f>
        <v>#REF!</v>
      </c>
      <c r="CV20" s="26" t="e">
        <f>COUNTIFS(具体项目表!#REF!,B20,具体项目表!T:T,"是",具体项目表!F:F,"新建")</f>
        <v>#REF!</v>
      </c>
      <c r="CW20" s="28" t="e">
        <f>CV20/(BS20-COUNTIFS(具体项目表!#REF!,B20,具体项目表!T:T,"无需办理",具体项目表!F:F,"新建"))</f>
        <v>#REF!</v>
      </c>
      <c r="CX20" s="26" t="e">
        <f>COUNTIFS(具体项目表!#REF!,"0",具体项目表!#REF!,B20,具体项目表!F:F,"新建")</f>
        <v>#REF!</v>
      </c>
      <c r="CY20" s="28" t="e">
        <f>CX20/BS20</f>
        <v>#REF!</v>
      </c>
      <c r="CZ20" s="49" t="e">
        <f>CX20-BS20</f>
        <v>#REF!</v>
      </c>
      <c r="DA20" s="4" t="e">
        <f>BZ20+CB20+CD20+CF20+CH20+CL20+CN20+CP20+CR20+CT20+CV20</f>
        <v>#REF!</v>
      </c>
      <c r="DC20" s="4" t="e">
        <f>DA20+DD20</f>
        <v>#REF!</v>
      </c>
      <c r="DD20" s="4" t="e">
        <f>COUNTIFS(具体项目表!#REF!,B20,具体项目表!I:I,"否",具体项目表!F:F,"新建")+COUNTIFS(具体项目表!#REF!,B20,具体项目表!J:J,"否",具体项目表!F:F,"新建")+COUNTIFS(具体项目表!#REF!,B20,具体项目表!K:K,"否",具体项目表!F:F,"新建")+COUNTIFS(具体项目表!#REF!,B20,具体项目表!L:L,"否",具体项目表!F:F,"新建")+COUNTIFS(具体项目表!#REF!,B20,具体项目表!M:M,"否",具体项目表!F:F,"新建")+COUNTIFS(具体项目表!#REF!,B20,具体项目表!O:O,"否",具体项目表!F:F,"新建")+COUNTIFS(具体项目表!#REF!,B20,具体项目表!P:P,"否",具体项目表!F:F,"新建")+COUNTIFS(具体项目表!#REF!,B20,具体项目表!Q:Q,"否",具体项目表!F:F,"新建")+COUNTIFS(具体项目表!#REF!,B20,具体项目表!R:R,"否",具体项目表!F:F,"新建")+COUNTIFS(具体项目表!#REF!,B20,具体项目表!S:S,"否",具体项目表!F:F,"新建")+COUNTIFS(具体项目表!#REF!,B20,具体项目表!T:T,"否",具体项目表!F:F,"新建")</f>
        <v>#REF!</v>
      </c>
      <c r="DE20" s="50" t="e">
        <f>DA20/DC20</f>
        <v>#REF!</v>
      </c>
    </row>
    <row r="21" s="4" customFormat="1" ht="40" customHeight="1" spans="1:109">
      <c r="A21" s="25" t="s">
        <v>314</v>
      </c>
      <c r="B21" s="25" t="s">
        <v>315</v>
      </c>
      <c r="C21" s="26" t="e">
        <f>AK21+BS21</f>
        <v>#REF!</v>
      </c>
      <c r="D21" s="27" t="e">
        <f>AL21+BT21</f>
        <v>#REF!</v>
      </c>
      <c r="E21" s="27" t="e">
        <f>AM21+BU21</f>
        <v>#REF!</v>
      </c>
      <c r="F21" s="26" t="e">
        <f>AN21+BV21</f>
        <v>#REF!</v>
      </c>
      <c r="G21" s="28" t="e">
        <f>F21/C21</f>
        <v>#REF!</v>
      </c>
      <c r="H21" s="27" t="e">
        <f>AP21+BX21</f>
        <v>#REF!</v>
      </c>
      <c r="I21" s="28" t="e">
        <f>H21/E21</f>
        <v>#REF!</v>
      </c>
      <c r="J21" s="26" t="e">
        <f>AR21+BZ21</f>
        <v>#REF!</v>
      </c>
      <c r="K21" s="28" t="e">
        <f>J21/(C21-COUNTIFS(具体项目表!#REF!,B21,具体项目表!I:I,"无需办理"))</f>
        <v>#REF!</v>
      </c>
      <c r="L21" s="30" t="e">
        <f>AT21+CB21</f>
        <v>#REF!</v>
      </c>
      <c r="M21" s="28" t="e">
        <f>L21/(C21-COUNTIFS(具体项目表!#REF!,B21,具体项目表!J:J,"无需办理"))</f>
        <v>#REF!</v>
      </c>
      <c r="N21" s="26" t="e">
        <f>AV21+CD21</f>
        <v>#REF!</v>
      </c>
      <c r="O21" s="28" t="e">
        <f>N21/(C21-COUNTIFS(具体项目表!#REF!,B21,具体项目表!K:K,"无需办理"))</f>
        <v>#REF!</v>
      </c>
      <c r="P21" s="30" t="e">
        <f>AX21+CF21</f>
        <v>#REF!</v>
      </c>
      <c r="Q21" s="28" t="e">
        <f>P21/(C21-COUNTIFS(具体项目表!#REF!,B21,具体项目表!L:L,"无需办理"))</f>
        <v>#REF!</v>
      </c>
      <c r="R21" s="30" t="e">
        <f>AZ21+CH21</f>
        <v>#REF!</v>
      </c>
      <c r="S21" s="28" t="e">
        <f>R21/(C21-COUNTIFS(具体项目表!#REF!,B21,具体项目表!M:M,"无需办理"))</f>
        <v>#REF!</v>
      </c>
      <c r="T21" s="26" t="e">
        <f>BB21+CJ21</f>
        <v>#REF!</v>
      </c>
      <c r="U21" s="28" t="e">
        <f>T21/(C21-COUNTIFS(具体项目表!#REF!,B21,具体项目表!N:N,"无需办理"))</f>
        <v>#REF!</v>
      </c>
      <c r="V21" s="26" t="e">
        <f>BD21+CL21</f>
        <v>#REF!</v>
      </c>
      <c r="W21" s="28" t="e">
        <f>V21/(C21-COUNTIFS(具体项目表!#REF!,B21,具体项目表!O:O,"无需办理"))</f>
        <v>#REF!</v>
      </c>
      <c r="X21" s="26" t="e">
        <f>BF21+CN21</f>
        <v>#REF!</v>
      </c>
      <c r="Y21" s="28" t="e">
        <f>X21/(C21-COUNTIFS(具体项目表!#REF!,B21,具体项目表!P:P,"无需办理"))</f>
        <v>#REF!</v>
      </c>
      <c r="Z21" s="26" t="e">
        <f>BH21+CP21</f>
        <v>#REF!</v>
      </c>
      <c r="AA21" s="28" t="e">
        <f>Z21/(C21-COUNTIFS(具体项目表!#REF!,B21,具体项目表!Q:Q,"无需办理"))</f>
        <v>#REF!</v>
      </c>
      <c r="AB21" s="26" t="e">
        <f>BJ21+CR21</f>
        <v>#REF!</v>
      </c>
      <c r="AC21" s="28" t="e">
        <f>AB21/(C21-COUNTIFS(具体项目表!#REF!,B21,具体项目表!R:R,"无需办理"))</f>
        <v>#REF!</v>
      </c>
      <c r="AD21" s="26" t="e">
        <f>BL21+CT21</f>
        <v>#REF!</v>
      </c>
      <c r="AE21" s="28" t="e">
        <f>AD21/(C21-COUNTIFS(具体项目表!#REF!,B21,具体项目表!S:S,"无需办理"))</f>
        <v>#REF!</v>
      </c>
      <c r="AF21" s="26" t="e">
        <f>BN21+CV21</f>
        <v>#REF!</v>
      </c>
      <c r="AG21" s="28" t="e">
        <f>AF21/(C21-COUNTIFS(具体项目表!#REF!,B21,具体项目表!T:T,"无需办理"))</f>
        <v>#REF!</v>
      </c>
      <c r="AH21" s="31" t="e">
        <f>BP21+CX21</f>
        <v>#REF!</v>
      </c>
      <c r="AI21" s="28" t="e">
        <f>AH21/C21</f>
        <v>#REF!</v>
      </c>
      <c r="AJ21" s="25" t="s">
        <v>314</v>
      </c>
      <c r="AK21" s="26" t="e">
        <f>COUNTIFS(具体项目表!#REF!,B21,具体项目表!F:F,"续建")</f>
        <v>#REF!</v>
      </c>
      <c r="AL21" s="27" t="e">
        <f>SUMIFS(具体项目表!G:G,具体项目表!#REF!,B21,具体项目表!F:F,"续建")</f>
        <v>#REF!</v>
      </c>
      <c r="AM21" s="27" t="e">
        <f>SUMIFS(具体项目表!H:H,具体项目表!#REF!,B21,具体项目表!F:F,"续建")</f>
        <v>#REF!</v>
      </c>
      <c r="AN21" s="26" t="e">
        <f>COUNTIFS(具体项目表!#REF!,B21,具体项目表!F:F,"续建",具体项目表!#REF!,"是")</f>
        <v>#REF!</v>
      </c>
      <c r="AO21" s="28" t="e">
        <f>AN21/AK21</f>
        <v>#REF!</v>
      </c>
      <c r="AP21" s="27" t="e">
        <f>SUMIFS(具体项目表!#REF!,具体项目表!#REF!,B21,具体项目表!F:F,"续建")</f>
        <v>#REF!</v>
      </c>
      <c r="AQ21" s="28" t="e">
        <f>AP21/AM21</f>
        <v>#REF!</v>
      </c>
      <c r="AR21" s="26" t="e">
        <f>COUNTIFS(具体项目表!#REF!,B21,具体项目表!I:I,"是",具体项目表!F:F,"续建")</f>
        <v>#REF!</v>
      </c>
      <c r="AS21" s="28" t="e">
        <f>AR21/(AK21-COUNTIFS(具体项目表!#REF!,B21,具体项目表!I:I,"无需办理",具体项目表!F:F,"续建"))</f>
        <v>#REF!</v>
      </c>
      <c r="AT21" s="30" t="e">
        <f>COUNTIFS(具体项目表!#REF!,B21,具体项目表!J:J,"是",具体项目表!F:F,"续建")</f>
        <v>#REF!</v>
      </c>
      <c r="AU21" s="28" t="e">
        <f>AT21/(AK21-COUNTIFS(具体项目表!#REF!,B21,具体项目表!J:J,"无需办理",具体项目表!F:F,"续建"))</f>
        <v>#REF!</v>
      </c>
      <c r="AV21" s="26" t="e">
        <f>COUNTIFS(具体项目表!#REF!,B21,具体项目表!K:K,"是",具体项目表!F:F,"续建")</f>
        <v>#REF!</v>
      </c>
      <c r="AW21" s="28" t="e">
        <f>AV21/(AK21-COUNTIFS(具体项目表!#REF!,B21,具体项目表!K:K,"无需办理",具体项目表!F:F,"续建"))</f>
        <v>#REF!</v>
      </c>
      <c r="AX21" s="30" t="e">
        <f>COUNTIFS(具体项目表!#REF!,B21,具体项目表!L:L,"是",具体项目表!F:F,"续建")</f>
        <v>#REF!</v>
      </c>
      <c r="AY21" s="28" t="e">
        <f>AX21/(AK21-COUNTIFS(具体项目表!#REF!,B21,具体项目表!L:L,"无需办理",具体项目表!F:F,"续建"))</f>
        <v>#REF!</v>
      </c>
      <c r="AZ21" s="30" t="e">
        <f>COUNTIFS(具体项目表!#REF!,B21,具体项目表!M:M,"是",具体项目表!F:F,"续建")</f>
        <v>#REF!</v>
      </c>
      <c r="BA21" s="28" t="e">
        <f>AZ21/(AK21-COUNTIFS(具体项目表!#REF!,B21,具体项目表!M:M,"无需办理",具体项目表!F:F,"续建"))</f>
        <v>#REF!</v>
      </c>
      <c r="BB21" s="26" t="e">
        <f>COUNTIFS(具体项目表!#REF!,B21,具体项目表!N:N,"是",具体项目表!F:F,"续建")</f>
        <v>#REF!</v>
      </c>
      <c r="BC21" s="28" t="e">
        <f>BB21/(AK21-COUNTIFS(具体项目表!#REF!,B21,具体项目表!N:N,"无需办理",具体项目表!F:F,"续建"))</f>
        <v>#REF!</v>
      </c>
      <c r="BD21" s="26" t="e">
        <f>COUNTIFS(具体项目表!#REF!,B21,具体项目表!O:O,"是",具体项目表!F:F,"续建")</f>
        <v>#REF!</v>
      </c>
      <c r="BE21" s="28" t="e">
        <f>BD21/(AK21-COUNTIFS(具体项目表!#REF!,B21,具体项目表!O:O,"无需办理",具体项目表!F:F,"续建"))</f>
        <v>#REF!</v>
      </c>
      <c r="BF21" s="26" t="e">
        <f>COUNTIFS(具体项目表!#REF!,B21,具体项目表!P:P,"是",具体项目表!F:F,"续建")</f>
        <v>#REF!</v>
      </c>
      <c r="BG21" s="28" t="e">
        <f>BF21/(AK21-COUNTIFS(具体项目表!#REF!,B21,具体项目表!P:P,"无需办理",具体项目表!F:F,"续建"))</f>
        <v>#REF!</v>
      </c>
      <c r="BH21" s="26" t="e">
        <f>COUNTIFS(具体项目表!#REF!,B21,具体项目表!Q:Q,"是",具体项目表!F:F,"续建")</f>
        <v>#REF!</v>
      </c>
      <c r="BI21" s="28" t="e">
        <f>BH21/(AK21-COUNTIFS(具体项目表!#REF!,B21,具体项目表!Q:Q,"无需办理",具体项目表!F:F,"续建"))</f>
        <v>#REF!</v>
      </c>
      <c r="BJ21" s="26" t="e">
        <f>COUNTIFS(具体项目表!#REF!,B21,具体项目表!R:R,"是",具体项目表!F:F,"续建")</f>
        <v>#REF!</v>
      </c>
      <c r="BK21" s="28" t="e">
        <f>BJ21/(AK21-COUNTIFS(具体项目表!#REF!,B21,具体项目表!R:R,"无需办理",具体项目表!F:F,"续建"))</f>
        <v>#REF!</v>
      </c>
      <c r="BL21" s="26" t="e">
        <f>COUNTIFS(具体项目表!#REF!,B21,具体项目表!S:S,"是",具体项目表!F:F,"续建")</f>
        <v>#REF!</v>
      </c>
      <c r="BM21" s="28" t="e">
        <f>BL21/(AK21-COUNTIFS(具体项目表!#REF!,B21,具体项目表!S:S,"无需办理",具体项目表!F:F,"续建"))</f>
        <v>#REF!</v>
      </c>
      <c r="BN21" s="26" t="e">
        <f>COUNTIFS(具体项目表!#REF!,B21,具体项目表!T:T,"是",具体项目表!F:F,"续建")</f>
        <v>#REF!</v>
      </c>
      <c r="BO21" s="28" t="e">
        <f>BN21/(AK21-COUNTIFS(具体项目表!#REF!,B21,具体项目表!T:T,"无需办理",具体项目表!F:F,"续建"))</f>
        <v>#REF!</v>
      </c>
      <c r="BP21" s="26" t="e">
        <f>COUNTIFS(具体项目表!#REF!,"0",具体项目表!#REF!,B21,具体项目表!F:F,"续建")</f>
        <v>#REF!</v>
      </c>
      <c r="BQ21" s="28" t="e">
        <f>BP21/AK21</f>
        <v>#REF!</v>
      </c>
      <c r="BR21" s="25" t="s">
        <v>314</v>
      </c>
      <c r="BS21" s="26" t="e">
        <f>COUNTIFS(具体项目表!#REF!,B21,具体项目表!F:F,"新建")</f>
        <v>#REF!</v>
      </c>
      <c r="BT21" s="27" t="e">
        <f>SUMIFS(具体项目表!G:G,具体项目表!#REF!,B21,具体项目表!F:F,"新建")</f>
        <v>#REF!</v>
      </c>
      <c r="BU21" s="27" t="e">
        <f>SUMIFS(具体项目表!H:H,具体项目表!#REF!,B21,具体项目表!F:F,"新建")</f>
        <v>#REF!</v>
      </c>
      <c r="BV21" s="26" t="e">
        <f>COUNTIFS(具体项目表!#REF!,B21,具体项目表!F:F,"新建",具体项目表!#REF!,"是")</f>
        <v>#REF!</v>
      </c>
      <c r="BW21" s="28" t="e">
        <f>BV21/BS21</f>
        <v>#REF!</v>
      </c>
      <c r="BX21" s="27" t="e">
        <f>SUMIFS(具体项目表!#REF!,具体项目表!#REF!,B21,具体项目表!F:F,"新建")</f>
        <v>#REF!</v>
      </c>
      <c r="BY21" s="28" t="e">
        <f>BX21/BU21</f>
        <v>#REF!</v>
      </c>
      <c r="BZ21" s="26" t="e">
        <f>COUNTIFS(具体项目表!#REF!,B21,具体项目表!I:I,"是",具体项目表!F:F,"新建")</f>
        <v>#REF!</v>
      </c>
      <c r="CA21" s="28" t="e">
        <f>BZ21/(BS21-COUNTIFS(具体项目表!#REF!,B21,具体项目表!I:I,"无需办理",具体项目表!F:F,"新建"))</f>
        <v>#REF!</v>
      </c>
      <c r="CB21" s="30" t="e">
        <f>COUNTIFS(具体项目表!#REF!,B21,具体项目表!J:J,"是",具体项目表!F:F,"新建")</f>
        <v>#REF!</v>
      </c>
      <c r="CC21" s="28" t="e">
        <f>CB21/(BS21-COUNTIFS(具体项目表!#REF!,B21,具体项目表!J:J,"无需办理",具体项目表!F:F,"新建"))</f>
        <v>#REF!</v>
      </c>
      <c r="CD21" s="26" t="e">
        <f>COUNTIFS(具体项目表!#REF!,B21,具体项目表!K:K,"是",具体项目表!F:F,"新建")</f>
        <v>#REF!</v>
      </c>
      <c r="CE21" s="28" t="e">
        <f>CD21/(BS21-COUNTIFS(具体项目表!#REF!,B21,具体项目表!K:K,"无需办理",具体项目表!F:F,"新建"))</f>
        <v>#REF!</v>
      </c>
      <c r="CF21" s="30" t="e">
        <f>COUNTIFS(具体项目表!#REF!,B21,具体项目表!L:L,"是",具体项目表!F:F,"新建")</f>
        <v>#REF!</v>
      </c>
      <c r="CG21" s="28" t="e">
        <f>CF21/(BS21-COUNTIFS(具体项目表!#REF!,B21,具体项目表!L:L,"无需办理",具体项目表!F:F,"新建"))</f>
        <v>#REF!</v>
      </c>
      <c r="CH21" s="30" t="e">
        <f>COUNTIFS(具体项目表!#REF!,B21,具体项目表!M:M,"是",具体项目表!F:F,"新建")</f>
        <v>#REF!</v>
      </c>
      <c r="CI21" s="28" t="e">
        <f>CH21/(BS21-COUNTIFS(具体项目表!#REF!,B21,具体项目表!M:M,"无需办理",具体项目表!F:F,"新建"))</f>
        <v>#REF!</v>
      </c>
      <c r="CJ21" s="26" t="e">
        <f>COUNTIFS(具体项目表!#REF!,B21,具体项目表!N:N,"是",具体项目表!F:F,"新建")</f>
        <v>#REF!</v>
      </c>
      <c r="CK21" s="28" t="e">
        <f>CJ21/(BS21-COUNTIFS(具体项目表!#REF!,B21,具体项目表!N:N,"无需办理",具体项目表!F:F,"新建"))</f>
        <v>#REF!</v>
      </c>
      <c r="CL21" s="26" t="e">
        <f>COUNTIFS(具体项目表!#REF!,B21,具体项目表!O:O,"是",具体项目表!F:F,"新建")</f>
        <v>#REF!</v>
      </c>
      <c r="CM21" s="28" t="e">
        <f>CL21/(BS21-COUNTIFS(具体项目表!#REF!,B21,具体项目表!O:O,"无需办理",具体项目表!F:F,"新建"))</f>
        <v>#REF!</v>
      </c>
      <c r="CN21" s="26" t="e">
        <f>COUNTIFS(具体项目表!#REF!,B21,具体项目表!P:P,"是",具体项目表!F:F,"新建")</f>
        <v>#REF!</v>
      </c>
      <c r="CO21" s="33" t="e">
        <f>CN21/(BS21-COUNTIFS(具体项目表!#REF!,B21,具体项目表!P:P,"无需办理",具体项目表!F:F,"新建"))</f>
        <v>#REF!</v>
      </c>
      <c r="CP21" s="26" t="e">
        <f>COUNTIFS(具体项目表!#REF!,B21,具体项目表!Q:Q,"是",具体项目表!F:F,"新建")</f>
        <v>#REF!</v>
      </c>
      <c r="CQ21" s="33" t="e">
        <f>CP21/(BS21-COUNTIFS(具体项目表!#REF!,B21,具体项目表!Q:Q,"无需办理",具体项目表!F:F,"新建"))</f>
        <v>#REF!</v>
      </c>
      <c r="CR21" s="26" t="e">
        <f>COUNTIFS(具体项目表!#REF!,B21,具体项目表!R:R,"是",具体项目表!F:F,"新建")</f>
        <v>#REF!</v>
      </c>
      <c r="CS21" s="28" t="e">
        <f>CR21/(BS21-COUNTIFS(具体项目表!#REF!,B21,具体项目表!R:R,"无需办理",具体项目表!F:F,"新建"))</f>
        <v>#REF!</v>
      </c>
      <c r="CT21" s="26" t="e">
        <f>COUNTIFS(具体项目表!#REF!,B21,具体项目表!S:S,"是",具体项目表!F:F,"新建")</f>
        <v>#REF!</v>
      </c>
      <c r="CU21" s="28" t="e">
        <f>CT21/(BS21-COUNTIFS(具体项目表!#REF!,B21,具体项目表!S:S,"无需办理",具体项目表!F:F,"新建"))</f>
        <v>#REF!</v>
      </c>
      <c r="CV21" s="26" t="e">
        <f>COUNTIFS(具体项目表!#REF!,B21,具体项目表!T:T,"是",具体项目表!F:F,"新建")</f>
        <v>#REF!</v>
      </c>
      <c r="CW21" s="28" t="e">
        <f>CV21/(BS21-COUNTIFS(具体项目表!#REF!,B21,具体项目表!T:T,"无需办理",具体项目表!F:F,"新建"))</f>
        <v>#REF!</v>
      </c>
      <c r="CX21" s="26" t="e">
        <f>COUNTIFS(具体项目表!#REF!,"0",具体项目表!#REF!,B21,具体项目表!F:F,"新建")</f>
        <v>#REF!</v>
      </c>
      <c r="CY21" s="28" t="e">
        <f>CX21/BS21</f>
        <v>#REF!</v>
      </c>
      <c r="CZ21" s="49" t="e">
        <f>CX21-BS21</f>
        <v>#REF!</v>
      </c>
      <c r="DA21" s="4" t="e">
        <f>BZ21+CB21+CD21+CF21+CH21+CL21+CN21+CP21+CR21+CT21+CV21</f>
        <v>#REF!</v>
      </c>
      <c r="DC21" s="4" t="e">
        <f>DA21+DD21</f>
        <v>#REF!</v>
      </c>
      <c r="DD21" s="4" t="e">
        <f>COUNTIFS(具体项目表!#REF!,B21,具体项目表!I:I,"否",具体项目表!F:F,"新建")+COUNTIFS(具体项目表!#REF!,B21,具体项目表!J:J,"否",具体项目表!F:F,"新建")+COUNTIFS(具体项目表!#REF!,B21,具体项目表!K:K,"否",具体项目表!F:F,"新建")+COUNTIFS(具体项目表!#REF!,B21,具体项目表!L:L,"否",具体项目表!F:F,"新建")+COUNTIFS(具体项目表!#REF!,B21,具体项目表!M:M,"否",具体项目表!F:F,"新建")+COUNTIFS(具体项目表!#REF!,B21,具体项目表!O:O,"否",具体项目表!F:F,"新建")+COUNTIFS(具体项目表!#REF!,B21,具体项目表!P:P,"否",具体项目表!F:F,"新建")+COUNTIFS(具体项目表!#REF!,B21,具体项目表!Q:Q,"否",具体项目表!F:F,"新建")+COUNTIFS(具体项目表!#REF!,B21,具体项目表!R:R,"否",具体项目表!F:F,"新建")+COUNTIFS(具体项目表!#REF!,B21,具体项目表!S:S,"否",具体项目表!F:F,"新建")+COUNTIFS(具体项目表!#REF!,B21,具体项目表!T:T,"否",具体项目表!F:F,"新建")</f>
        <v>#REF!</v>
      </c>
      <c r="DE21" s="50" t="e">
        <f>DA21/DC21</f>
        <v>#REF!</v>
      </c>
    </row>
    <row r="22" s="4" customFormat="1" ht="40" customHeight="1" spans="1:109">
      <c r="A22" s="25" t="s">
        <v>316</v>
      </c>
      <c r="B22" s="25" t="s">
        <v>317</v>
      </c>
      <c r="C22" s="26" t="e">
        <f>AK22+BS22</f>
        <v>#REF!</v>
      </c>
      <c r="D22" s="27" t="e">
        <f>AL22+BT22</f>
        <v>#REF!</v>
      </c>
      <c r="E22" s="27" t="e">
        <f>AM22+BU22</f>
        <v>#REF!</v>
      </c>
      <c r="F22" s="26" t="e">
        <f>AN22+BV22</f>
        <v>#REF!</v>
      </c>
      <c r="G22" s="28" t="e">
        <f>F22/C22</f>
        <v>#REF!</v>
      </c>
      <c r="H22" s="27" t="e">
        <f>AP22+BX22</f>
        <v>#REF!</v>
      </c>
      <c r="I22" s="28" t="e">
        <f>H22/E22</f>
        <v>#REF!</v>
      </c>
      <c r="J22" s="26" t="e">
        <f>AR22+BZ22</f>
        <v>#REF!</v>
      </c>
      <c r="K22" s="28" t="e">
        <f>J22/(C22-COUNTIFS(具体项目表!#REF!,B22,具体项目表!I:I,"无需办理"))</f>
        <v>#REF!</v>
      </c>
      <c r="L22" s="30" t="e">
        <f>AT22+CB22</f>
        <v>#REF!</v>
      </c>
      <c r="M22" s="28" t="e">
        <f>L22/(C22-COUNTIFS(具体项目表!#REF!,B22,具体项目表!J:J,"无需办理"))</f>
        <v>#REF!</v>
      </c>
      <c r="N22" s="26" t="e">
        <f>AV22+CD22</f>
        <v>#REF!</v>
      </c>
      <c r="O22" s="28" t="e">
        <f>N22/(C22-COUNTIFS(具体项目表!#REF!,B22,具体项目表!K:K,"无需办理"))</f>
        <v>#REF!</v>
      </c>
      <c r="P22" s="30" t="e">
        <f>AX22+CF22</f>
        <v>#REF!</v>
      </c>
      <c r="Q22" s="28" t="e">
        <f>P22/(C22-COUNTIFS(具体项目表!#REF!,B22,具体项目表!L:L,"无需办理"))</f>
        <v>#REF!</v>
      </c>
      <c r="R22" s="30" t="e">
        <f>AZ22+CH22</f>
        <v>#REF!</v>
      </c>
      <c r="S22" s="28" t="e">
        <f>R22/(C22-COUNTIFS(具体项目表!#REF!,B22,具体项目表!M:M,"无需办理"))</f>
        <v>#REF!</v>
      </c>
      <c r="T22" s="26" t="e">
        <f>BB22+CJ22</f>
        <v>#REF!</v>
      </c>
      <c r="U22" s="28" t="e">
        <f>T22/(C22-COUNTIFS(具体项目表!#REF!,B22,具体项目表!N:N,"无需办理"))</f>
        <v>#REF!</v>
      </c>
      <c r="V22" s="26" t="e">
        <f>BD22+CL22</f>
        <v>#REF!</v>
      </c>
      <c r="W22" s="28" t="e">
        <f>V22/(C22-COUNTIFS(具体项目表!#REF!,B22,具体项目表!O:O,"无需办理"))</f>
        <v>#REF!</v>
      </c>
      <c r="X22" s="26" t="e">
        <f>BF22+CN22</f>
        <v>#REF!</v>
      </c>
      <c r="Y22" s="28" t="e">
        <f>X22/(C22-COUNTIFS(具体项目表!#REF!,B22,具体项目表!P:P,"无需办理"))</f>
        <v>#REF!</v>
      </c>
      <c r="Z22" s="26" t="e">
        <f>BH22+CP22</f>
        <v>#REF!</v>
      </c>
      <c r="AA22" s="28" t="e">
        <f>Z22/(C22-COUNTIFS(具体项目表!#REF!,B22,具体项目表!Q:Q,"无需办理"))</f>
        <v>#REF!</v>
      </c>
      <c r="AB22" s="26" t="e">
        <f>BJ22+CR22</f>
        <v>#REF!</v>
      </c>
      <c r="AC22" s="28" t="e">
        <f>AB22/(C22-COUNTIFS(具体项目表!#REF!,B22,具体项目表!R:R,"无需办理"))</f>
        <v>#REF!</v>
      </c>
      <c r="AD22" s="26" t="e">
        <f>BL22+CT22</f>
        <v>#REF!</v>
      </c>
      <c r="AE22" s="28" t="e">
        <f>AD22/(C22-COUNTIFS(具体项目表!#REF!,B22,具体项目表!S:S,"无需办理"))</f>
        <v>#REF!</v>
      </c>
      <c r="AF22" s="26" t="e">
        <f>BN22+CV22</f>
        <v>#REF!</v>
      </c>
      <c r="AG22" s="28" t="e">
        <f>AF22/(C22-COUNTIFS(具体项目表!#REF!,B22,具体项目表!T:T,"无需办理"))</f>
        <v>#REF!</v>
      </c>
      <c r="AH22" s="31" t="e">
        <f>BP22+CX22</f>
        <v>#REF!</v>
      </c>
      <c r="AI22" s="28" t="e">
        <f>AH22/C22</f>
        <v>#REF!</v>
      </c>
      <c r="AJ22" s="25" t="s">
        <v>316</v>
      </c>
      <c r="AK22" s="26" t="e">
        <f>COUNTIFS(具体项目表!#REF!,B22,具体项目表!F:F,"续建")</f>
        <v>#REF!</v>
      </c>
      <c r="AL22" s="27" t="e">
        <f>SUMIFS(具体项目表!G:G,具体项目表!#REF!,B22,具体项目表!F:F,"续建")</f>
        <v>#REF!</v>
      </c>
      <c r="AM22" s="27" t="e">
        <f>SUMIFS(具体项目表!H:H,具体项目表!#REF!,B22,具体项目表!F:F,"续建")</f>
        <v>#REF!</v>
      </c>
      <c r="AN22" s="26" t="e">
        <f>COUNTIFS(具体项目表!#REF!,B22,具体项目表!F:F,"续建",具体项目表!#REF!,"是")</f>
        <v>#REF!</v>
      </c>
      <c r="AO22" s="28" t="e">
        <f>AN22/AK22</f>
        <v>#REF!</v>
      </c>
      <c r="AP22" s="27" t="e">
        <f>SUMIFS(具体项目表!#REF!,具体项目表!#REF!,B22,具体项目表!F:F,"续建")</f>
        <v>#REF!</v>
      </c>
      <c r="AQ22" s="28" t="e">
        <f>AP22/AM22</f>
        <v>#REF!</v>
      </c>
      <c r="AR22" s="26" t="e">
        <f>COUNTIFS(具体项目表!#REF!,B22,具体项目表!I:I,"是",具体项目表!F:F,"续建")</f>
        <v>#REF!</v>
      </c>
      <c r="AS22" s="28" t="e">
        <f>AR22/(AK22-COUNTIFS(具体项目表!#REF!,B22,具体项目表!I:I,"无需办理",具体项目表!F:F,"续建"))</f>
        <v>#REF!</v>
      </c>
      <c r="AT22" s="30" t="e">
        <f>COUNTIFS(具体项目表!#REF!,B22,具体项目表!J:J,"是",具体项目表!F:F,"续建")</f>
        <v>#REF!</v>
      </c>
      <c r="AU22" s="28" t="e">
        <f>AT22/(AK22-COUNTIFS(具体项目表!#REF!,B22,具体项目表!J:J,"无需办理",具体项目表!F:F,"续建"))</f>
        <v>#REF!</v>
      </c>
      <c r="AV22" s="26" t="e">
        <f>COUNTIFS(具体项目表!#REF!,B22,具体项目表!K:K,"是",具体项目表!F:F,"续建")</f>
        <v>#REF!</v>
      </c>
      <c r="AW22" s="28" t="e">
        <f>AV22/(AK22-COUNTIFS(具体项目表!#REF!,B22,具体项目表!K:K,"无需办理",具体项目表!F:F,"续建"))</f>
        <v>#REF!</v>
      </c>
      <c r="AX22" s="30" t="e">
        <f>COUNTIFS(具体项目表!#REF!,B22,具体项目表!L:L,"是",具体项目表!F:F,"续建")</f>
        <v>#REF!</v>
      </c>
      <c r="AY22" s="28" t="e">
        <f>AX22/(AK22-COUNTIFS(具体项目表!#REF!,B22,具体项目表!L:L,"无需办理",具体项目表!F:F,"续建"))</f>
        <v>#REF!</v>
      </c>
      <c r="AZ22" s="30" t="e">
        <f>COUNTIFS(具体项目表!#REF!,B22,具体项目表!M:M,"是",具体项目表!F:F,"续建")</f>
        <v>#REF!</v>
      </c>
      <c r="BA22" s="28" t="e">
        <f>AZ22/(AK22-COUNTIFS(具体项目表!#REF!,B22,具体项目表!M:M,"无需办理",具体项目表!F:F,"续建"))</f>
        <v>#REF!</v>
      </c>
      <c r="BB22" s="26" t="e">
        <f>COUNTIFS(具体项目表!#REF!,B22,具体项目表!N:N,"是",具体项目表!F:F,"续建")</f>
        <v>#REF!</v>
      </c>
      <c r="BC22" s="28" t="e">
        <f>BB22/(AK22-COUNTIFS(具体项目表!#REF!,B22,具体项目表!N:N,"无需办理",具体项目表!F:F,"续建"))</f>
        <v>#REF!</v>
      </c>
      <c r="BD22" s="26" t="e">
        <f>COUNTIFS(具体项目表!#REF!,B22,具体项目表!O:O,"是",具体项目表!F:F,"续建")</f>
        <v>#REF!</v>
      </c>
      <c r="BE22" s="28" t="e">
        <f>BD22/(AK22-COUNTIFS(具体项目表!#REF!,B22,具体项目表!O:O,"无需办理",具体项目表!F:F,"续建"))</f>
        <v>#REF!</v>
      </c>
      <c r="BF22" s="26" t="e">
        <f>COUNTIFS(具体项目表!#REF!,B22,具体项目表!P:P,"是",具体项目表!F:F,"续建")</f>
        <v>#REF!</v>
      </c>
      <c r="BG22" s="28" t="e">
        <f>BF22/(AK22-COUNTIFS(具体项目表!#REF!,B22,具体项目表!P:P,"无需办理",具体项目表!F:F,"续建"))</f>
        <v>#REF!</v>
      </c>
      <c r="BH22" s="26" t="e">
        <f>COUNTIFS(具体项目表!#REF!,B22,具体项目表!Q:Q,"是",具体项目表!F:F,"续建")</f>
        <v>#REF!</v>
      </c>
      <c r="BI22" s="28" t="e">
        <f>BH22/(AK22-COUNTIFS(具体项目表!#REF!,B22,具体项目表!Q:Q,"无需办理",具体项目表!F:F,"续建"))</f>
        <v>#REF!</v>
      </c>
      <c r="BJ22" s="26" t="e">
        <f>COUNTIFS(具体项目表!#REF!,B22,具体项目表!R:R,"是",具体项目表!F:F,"续建")</f>
        <v>#REF!</v>
      </c>
      <c r="BK22" s="28" t="e">
        <f>BJ22/(AK22-COUNTIFS(具体项目表!#REF!,B22,具体项目表!R:R,"无需办理",具体项目表!F:F,"续建"))</f>
        <v>#REF!</v>
      </c>
      <c r="BL22" s="26" t="e">
        <f>COUNTIFS(具体项目表!#REF!,B22,具体项目表!S:S,"是",具体项目表!F:F,"续建")</f>
        <v>#REF!</v>
      </c>
      <c r="BM22" s="28" t="e">
        <f>BL22/(AK22-COUNTIFS(具体项目表!#REF!,B22,具体项目表!S:S,"无需办理",具体项目表!F:F,"续建"))</f>
        <v>#REF!</v>
      </c>
      <c r="BN22" s="26" t="e">
        <f>COUNTIFS(具体项目表!#REF!,B22,具体项目表!T:T,"是",具体项目表!F:F,"续建")</f>
        <v>#REF!</v>
      </c>
      <c r="BO22" s="28" t="e">
        <f>BN22/(AK22-COUNTIFS(具体项目表!#REF!,B22,具体项目表!T:T,"无需办理",具体项目表!F:F,"续建"))</f>
        <v>#REF!</v>
      </c>
      <c r="BP22" s="26" t="e">
        <f>COUNTIFS(具体项目表!#REF!,"0",具体项目表!#REF!,B22,具体项目表!F:F,"续建")</f>
        <v>#REF!</v>
      </c>
      <c r="BQ22" s="28" t="e">
        <f>BP22/AK22</f>
        <v>#REF!</v>
      </c>
      <c r="BR22" s="25" t="s">
        <v>316</v>
      </c>
      <c r="BS22" s="26" t="e">
        <f>COUNTIFS(具体项目表!#REF!,B22,具体项目表!F:F,"新建")</f>
        <v>#REF!</v>
      </c>
      <c r="BT22" s="27" t="e">
        <f>SUMIFS(具体项目表!G:G,具体项目表!#REF!,B22,具体项目表!F:F,"新建")</f>
        <v>#REF!</v>
      </c>
      <c r="BU22" s="27" t="e">
        <f>SUMIFS(具体项目表!H:H,具体项目表!#REF!,B22,具体项目表!F:F,"新建")</f>
        <v>#REF!</v>
      </c>
      <c r="BV22" s="26" t="e">
        <f>COUNTIFS(具体项目表!#REF!,B22,具体项目表!F:F,"新建",具体项目表!#REF!,"是")</f>
        <v>#REF!</v>
      </c>
      <c r="BW22" s="28" t="e">
        <f>BV22/BS22</f>
        <v>#REF!</v>
      </c>
      <c r="BX22" s="27" t="e">
        <f>SUMIFS(具体项目表!#REF!,具体项目表!#REF!,B22,具体项目表!F:F,"新建")</f>
        <v>#REF!</v>
      </c>
      <c r="BY22" s="28" t="e">
        <f>BX22/BU22</f>
        <v>#REF!</v>
      </c>
      <c r="BZ22" s="26" t="e">
        <f>COUNTIFS(具体项目表!#REF!,B22,具体项目表!I:I,"是",具体项目表!F:F,"新建")</f>
        <v>#REF!</v>
      </c>
      <c r="CA22" s="28" t="e">
        <f>BZ22/(BS22-COUNTIFS(具体项目表!#REF!,B22,具体项目表!I:I,"无需办理",具体项目表!F:F,"新建"))</f>
        <v>#REF!</v>
      </c>
      <c r="CB22" s="30" t="e">
        <f>COUNTIFS(具体项目表!#REF!,B22,具体项目表!J:J,"是",具体项目表!F:F,"新建")</f>
        <v>#REF!</v>
      </c>
      <c r="CC22" s="28" t="e">
        <f>CB22/(BS22-COUNTIFS(具体项目表!#REF!,B22,具体项目表!J:J,"无需办理",具体项目表!F:F,"新建"))</f>
        <v>#REF!</v>
      </c>
      <c r="CD22" s="26" t="e">
        <f>COUNTIFS(具体项目表!#REF!,B22,具体项目表!K:K,"是",具体项目表!F:F,"新建")</f>
        <v>#REF!</v>
      </c>
      <c r="CE22" s="28" t="e">
        <f>CD22/(BS22-COUNTIFS(具体项目表!#REF!,B22,具体项目表!K:K,"无需办理",具体项目表!F:F,"新建"))</f>
        <v>#REF!</v>
      </c>
      <c r="CF22" s="30" t="e">
        <f>COUNTIFS(具体项目表!#REF!,B22,具体项目表!L:L,"是",具体项目表!F:F,"新建")</f>
        <v>#REF!</v>
      </c>
      <c r="CG22" s="28" t="e">
        <f>CF22/(BS22-COUNTIFS(具体项目表!#REF!,B22,具体项目表!L:L,"无需办理",具体项目表!F:F,"新建"))</f>
        <v>#REF!</v>
      </c>
      <c r="CH22" s="30" t="e">
        <f>COUNTIFS(具体项目表!#REF!,B22,具体项目表!M:M,"是",具体项目表!F:F,"新建")</f>
        <v>#REF!</v>
      </c>
      <c r="CI22" s="28" t="e">
        <f>CH22/(BS22-COUNTIFS(具体项目表!#REF!,B22,具体项目表!M:M,"无需办理",具体项目表!F:F,"新建"))</f>
        <v>#REF!</v>
      </c>
      <c r="CJ22" s="26" t="e">
        <f>COUNTIFS(具体项目表!#REF!,B22,具体项目表!N:N,"是",具体项目表!F:F,"新建")</f>
        <v>#REF!</v>
      </c>
      <c r="CK22" s="28" t="e">
        <f>CJ22/(BS22-COUNTIFS(具体项目表!#REF!,B22,具体项目表!N:N,"无需办理",具体项目表!F:F,"新建"))</f>
        <v>#REF!</v>
      </c>
      <c r="CL22" s="26" t="e">
        <f>COUNTIFS(具体项目表!#REF!,B22,具体项目表!O:O,"是",具体项目表!F:F,"新建")</f>
        <v>#REF!</v>
      </c>
      <c r="CM22" s="28" t="e">
        <f>CL22/(BS22-COUNTIFS(具体项目表!#REF!,B22,具体项目表!O:O,"无需办理",具体项目表!F:F,"新建"))</f>
        <v>#REF!</v>
      </c>
      <c r="CN22" s="26" t="e">
        <f>COUNTIFS(具体项目表!#REF!,B22,具体项目表!P:P,"是",具体项目表!F:F,"新建")</f>
        <v>#REF!</v>
      </c>
      <c r="CO22" s="33" t="e">
        <f>CN22/(BS22-COUNTIFS(具体项目表!#REF!,B22,具体项目表!P:P,"无需办理",具体项目表!F:F,"新建"))</f>
        <v>#REF!</v>
      </c>
      <c r="CP22" s="26" t="e">
        <f>COUNTIFS(具体项目表!#REF!,B22,具体项目表!Q:Q,"是",具体项目表!F:F,"新建")</f>
        <v>#REF!</v>
      </c>
      <c r="CQ22" s="33" t="e">
        <f>CP22/(BS22-COUNTIFS(具体项目表!#REF!,B22,具体项目表!Q:Q,"无需办理",具体项目表!F:F,"新建"))</f>
        <v>#REF!</v>
      </c>
      <c r="CR22" s="26" t="e">
        <f>COUNTIFS(具体项目表!#REF!,B22,具体项目表!R:R,"是",具体项目表!F:F,"新建")</f>
        <v>#REF!</v>
      </c>
      <c r="CS22" s="28" t="e">
        <f>CR22/(BS22-COUNTIFS(具体项目表!#REF!,B22,具体项目表!R:R,"无需办理",具体项目表!F:F,"新建"))</f>
        <v>#REF!</v>
      </c>
      <c r="CT22" s="26" t="e">
        <f>COUNTIFS(具体项目表!#REF!,B22,具体项目表!S:S,"是",具体项目表!F:F,"新建")</f>
        <v>#REF!</v>
      </c>
      <c r="CU22" s="28" t="e">
        <f>CT22/(BS22-COUNTIFS(具体项目表!#REF!,B22,具体项目表!S:S,"无需办理",具体项目表!F:F,"新建"))</f>
        <v>#REF!</v>
      </c>
      <c r="CV22" s="26" t="e">
        <f>COUNTIFS(具体项目表!#REF!,B22,具体项目表!T:T,"是",具体项目表!F:F,"新建")</f>
        <v>#REF!</v>
      </c>
      <c r="CW22" s="28" t="e">
        <f>CV22/(BS22-COUNTIFS(具体项目表!#REF!,B22,具体项目表!T:T,"无需办理",具体项目表!F:F,"新建"))</f>
        <v>#REF!</v>
      </c>
      <c r="CX22" s="26" t="e">
        <f>COUNTIFS(具体项目表!#REF!,"0",具体项目表!#REF!,B22,具体项目表!F:F,"新建")</f>
        <v>#REF!</v>
      </c>
      <c r="CY22" s="28" t="e">
        <f>CX22/BS22</f>
        <v>#REF!</v>
      </c>
      <c r="CZ22" s="49" t="e">
        <f>CX22-BS22</f>
        <v>#REF!</v>
      </c>
      <c r="DA22" s="4" t="e">
        <f>BZ22+CB22+CD22+CF22+CH22+CL22+CN22+CP22+CR22+CT22+CV22</f>
        <v>#REF!</v>
      </c>
      <c r="DC22" s="4" t="e">
        <f>DA22+DD22</f>
        <v>#REF!</v>
      </c>
      <c r="DD22" s="4" t="e">
        <f>COUNTIFS(具体项目表!#REF!,B22,具体项目表!I:I,"否",具体项目表!F:F,"新建")+COUNTIFS(具体项目表!#REF!,B22,具体项目表!J:J,"否",具体项目表!F:F,"新建")+COUNTIFS(具体项目表!#REF!,B22,具体项目表!K:K,"否",具体项目表!F:F,"新建")+COUNTIFS(具体项目表!#REF!,B22,具体项目表!L:L,"否",具体项目表!F:F,"新建")+COUNTIFS(具体项目表!#REF!,B22,具体项目表!M:M,"否",具体项目表!F:F,"新建")+COUNTIFS(具体项目表!#REF!,B22,具体项目表!O:O,"否",具体项目表!F:F,"新建")+COUNTIFS(具体项目表!#REF!,B22,具体项目表!P:P,"否",具体项目表!F:F,"新建")+COUNTIFS(具体项目表!#REF!,B22,具体项目表!Q:Q,"否",具体项目表!F:F,"新建")+COUNTIFS(具体项目表!#REF!,B22,具体项目表!R:R,"否",具体项目表!F:F,"新建")+COUNTIFS(具体项目表!#REF!,B22,具体项目表!S:S,"否",具体项目表!F:F,"新建")+COUNTIFS(具体项目表!#REF!,B22,具体项目表!T:T,"否",具体项目表!F:F,"新建")</f>
        <v>#REF!</v>
      </c>
      <c r="DE22" s="50" t="e">
        <f>DA22/DC22</f>
        <v>#REF!</v>
      </c>
    </row>
    <row r="23" s="4" customFormat="1" ht="40" customHeight="1" spans="1:109">
      <c r="A23" s="25" t="s">
        <v>318</v>
      </c>
      <c r="B23" s="25" t="s">
        <v>319</v>
      </c>
      <c r="C23" s="26" t="e">
        <f>AK23+BS23</f>
        <v>#REF!</v>
      </c>
      <c r="D23" s="27" t="e">
        <f>AL23+BT23</f>
        <v>#REF!</v>
      </c>
      <c r="E23" s="27" t="e">
        <f>AM23+BU23</f>
        <v>#REF!</v>
      </c>
      <c r="F23" s="26" t="e">
        <f>AN23+BV23</f>
        <v>#REF!</v>
      </c>
      <c r="G23" s="28" t="e">
        <f>F23/C23</f>
        <v>#REF!</v>
      </c>
      <c r="H23" s="27" t="e">
        <f>AP23+BX23</f>
        <v>#REF!</v>
      </c>
      <c r="I23" s="28" t="e">
        <f>H23/E23</f>
        <v>#REF!</v>
      </c>
      <c r="J23" s="26" t="e">
        <f>AR23+BZ23</f>
        <v>#REF!</v>
      </c>
      <c r="K23" s="28" t="e">
        <f>J23/(C23-COUNTIFS(具体项目表!#REF!,B23,具体项目表!I:I,"无需办理"))</f>
        <v>#REF!</v>
      </c>
      <c r="L23" s="30" t="e">
        <f>AT23+CB23</f>
        <v>#REF!</v>
      </c>
      <c r="M23" s="28" t="e">
        <f>L23/(C23-COUNTIFS(具体项目表!#REF!,B23,具体项目表!J:J,"无需办理"))</f>
        <v>#REF!</v>
      </c>
      <c r="N23" s="26" t="e">
        <f>AV23+CD23</f>
        <v>#REF!</v>
      </c>
      <c r="O23" s="28" t="e">
        <f>N23/(C23-COUNTIFS(具体项目表!#REF!,B23,具体项目表!K:K,"无需办理"))</f>
        <v>#REF!</v>
      </c>
      <c r="P23" s="30" t="e">
        <f>AX23+CF23</f>
        <v>#REF!</v>
      </c>
      <c r="Q23" s="28" t="e">
        <f>P23/(C23-COUNTIFS(具体项目表!#REF!,B23,具体项目表!L:L,"无需办理"))</f>
        <v>#REF!</v>
      </c>
      <c r="R23" s="30" t="e">
        <f>AZ23+CH23</f>
        <v>#REF!</v>
      </c>
      <c r="S23" s="28" t="e">
        <f>R23/(C23-COUNTIFS(具体项目表!#REF!,B23,具体项目表!M:M,"无需办理"))</f>
        <v>#REF!</v>
      </c>
      <c r="T23" s="26" t="e">
        <f>BB23+CJ23</f>
        <v>#REF!</v>
      </c>
      <c r="U23" s="28" t="e">
        <f>T23/(C23-COUNTIFS(具体项目表!#REF!,B23,具体项目表!N:N,"无需办理"))</f>
        <v>#REF!</v>
      </c>
      <c r="V23" s="26" t="e">
        <f>BD23+CL23</f>
        <v>#REF!</v>
      </c>
      <c r="W23" s="28" t="e">
        <f>V23/(C23-COUNTIFS(具体项目表!#REF!,B23,具体项目表!O:O,"无需办理"))</f>
        <v>#REF!</v>
      </c>
      <c r="X23" s="26" t="e">
        <f>BF23+CN23</f>
        <v>#REF!</v>
      </c>
      <c r="Y23" s="28" t="e">
        <f>X23/(C23-COUNTIFS(具体项目表!#REF!,B23,具体项目表!P:P,"无需办理"))</f>
        <v>#REF!</v>
      </c>
      <c r="Z23" s="26" t="e">
        <f>BH23+CP23</f>
        <v>#REF!</v>
      </c>
      <c r="AA23" s="28" t="e">
        <f>Z23/(C23-COUNTIFS(具体项目表!#REF!,B23,具体项目表!Q:Q,"无需办理"))</f>
        <v>#REF!</v>
      </c>
      <c r="AB23" s="26" t="e">
        <f>BJ23+CR23</f>
        <v>#REF!</v>
      </c>
      <c r="AC23" s="28" t="e">
        <f>AB23/(C23-COUNTIFS(具体项目表!#REF!,B23,具体项目表!R:R,"无需办理"))</f>
        <v>#REF!</v>
      </c>
      <c r="AD23" s="26" t="e">
        <f>BL23+CT23</f>
        <v>#REF!</v>
      </c>
      <c r="AE23" s="28" t="e">
        <f>AD23/(C23-COUNTIFS(具体项目表!#REF!,B23,具体项目表!S:S,"无需办理"))</f>
        <v>#REF!</v>
      </c>
      <c r="AF23" s="26" t="e">
        <f>BN23+CV23</f>
        <v>#REF!</v>
      </c>
      <c r="AG23" s="28" t="e">
        <f>AF23/(C23-COUNTIFS(具体项目表!#REF!,B23,具体项目表!T:T,"无需办理"))</f>
        <v>#REF!</v>
      </c>
      <c r="AH23" s="31" t="e">
        <f>BP23+CX23</f>
        <v>#REF!</v>
      </c>
      <c r="AI23" s="28" t="e">
        <f>AH23/C23</f>
        <v>#REF!</v>
      </c>
      <c r="AJ23" s="25" t="s">
        <v>318</v>
      </c>
      <c r="AK23" s="26" t="e">
        <f>COUNTIFS(具体项目表!#REF!,B23,具体项目表!F:F,"续建")</f>
        <v>#REF!</v>
      </c>
      <c r="AL23" s="27" t="e">
        <f>SUMIFS(具体项目表!G:G,具体项目表!#REF!,B23,具体项目表!F:F,"续建")</f>
        <v>#REF!</v>
      </c>
      <c r="AM23" s="27" t="e">
        <f>SUMIFS(具体项目表!H:H,具体项目表!#REF!,B23,具体项目表!F:F,"续建")</f>
        <v>#REF!</v>
      </c>
      <c r="AN23" s="26" t="e">
        <f>COUNTIFS(具体项目表!#REF!,B23,具体项目表!F:F,"续建",具体项目表!#REF!,"是")</f>
        <v>#REF!</v>
      </c>
      <c r="AO23" s="28" t="e">
        <f>AN23/AK23</f>
        <v>#REF!</v>
      </c>
      <c r="AP23" s="27" t="e">
        <f>SUMIFS(具体项目表!#REF!,具体项目表!#REF!,B23,具体项目表!F:F,"续建")</f>
        <v>#REF!</v>
      </c>
      <c r="AQ23" s="28" t="e">
        <f>AP23/AM23</f>
        <v>#REF!</v>
      </c>
      <c r="AR23" s="26" t="e">
        <f>COUNTIFS(具体项目表!#REF!,B23,具体项目表!I:I,"是",具体项目表!F:F,"续建")</f>
        <v>#REF!</v>
      </c>
      <c r="AS23" s="28" t="e">
        <f>AR23/(AK23-COUNTIFS(具体项目表!#REF!,B23,具体项目表!I:I,"无需办理",具体项目表!F:F,"续建"))</f>
        <v>#REF!</v>
      </c>
      <c r="AT23" s="30" t="e">
        <f>COUNTIFS(具体项目表!#REF!,B23,具体项目表!J:J,"是",具体项目表!F:F,"续建")</f>
        <v>#REF!</v>
      </c>
      <c r="AU23" s="28" t="e">
        <f>AT23/(AK23-COUNTIFS(具体项目表!#REF!,B23,具体项目表!J:J,"无需办理",具体项目表!F:F,"续建"))</f>
        <v>#REF!</v>
      </c>
      <c r="AV23" s="26" t="e">
        <f>COUNTIFS(具体项目表!#REF!,B23,具体项目表!K:K,"是",具体项目表!F:F,"续建")</f>
        <v>#REF!</v>
      </c>
      <c r="AW23" s="28" t="e">
        <f>AV23/(AK23-COUNTIFS(具体项目表!#REF!,B23,具体项目表!K:K,"无需办理",具体项目表!F:F,"续建"))</f>
        <v>#REF!</v>
      </c>
      <c r="AX23" s="30" t="e">
        <f>COUNTIFS(具体项目表!#REF!,B23,具体项目表!L:L,"是",具体项目表!F:F,"续建")</f>
        <v>#REF!</v>
      </c>
      <c r="AY23" s="28" t="e">
        <f>AX23/(AK23-COUNTIFS(具体项目表!#REF!,B23,具体项目表!L:L,"无需办理",具体项目表!F:F,"续建"))</f>
        <v>#REF!</v>
      </c>
      <c r="AZ23" s="30" t="e">
        <f>COUNTIFS(具体项目表!#REF!,B23,具体项目表!M:M,"是",具体项目表!F:F,"续建")</f>
        <v>#REF!</v>
      </c>
      <c r="BA23" s="28" t="e">
        <f>AZ23/(AK23-COUNTIFS(具体项目表!#REF!,B23,具体项目表!M:M,"无需办理",具体项目表!F:F,"续建"))</f>
        <v>#REF!</v>
      </c>
      <c r="BB23" s="26" t="e">
        <f>COUNTIFS(具体项目表!#REF!,B23,具体项目表!N:N,"是",具体项目表!F:F,"续建")</f>
        <v>#REF!</v>
      </c>
      <c r="BC23" s="28" t="e">
        <f>BB23/(AK23-COUNTIFS(具体项目表!#REF!,B23,具体项目表!N:N,"无需办理",具体项目表!F:F,"续建"))</f>
        <v>#REF!</v>
      </c>
      <c r="BD23" s="26" t="e">
        <f>COUNTIFS(具体项目表!#REF!,B23,具体项目表!O:O,"是",具体项目表!F:F,"续建")</f>
        <v>#REF!</v>
      </c>
      <c r="BE23" s="28" t="e">
        <f>BD23/(AK23-COUNTIFS(具体项目表!#REF!,B23,具体项目表!O:O,"无需办理",具体项目表!F:F,"续建"))</f>
        <v>#REF!</v>
      </c>
      <c r="BF23" s="26" t="e">
        <f>COUNTIFS(具体项目表!#REF!,B23,具体项目表!P:P,"是",具体项目表!F:F,"续建")</f>
        <v>#REF!</v>
      </c>
      <c r="BG23" s="28" t="e">
        <f>BF23/(AK23-COUNTIFS(具体项目表!#REF!,B23,具体项目表!P:P,"无需办理",具体项目表!F:F,"续建"))</f>
        <v>#REF!</v>
      </c>
      <c r="BH23" s="26" t="e">
        <f>COUNTIFS(具体项目表!#REF!,B23,具体项目表!Q:Q,"是",具体项目表!F:F,"续建")</f>
        <v>#REF!</v>
      </c>
      <c r="BI23" s="28" t="e">
        <f>BH23/(AK23-COUNTIFS(具体项目表!#REF!,B23,具体项目表!Q:Q,"无需办理",具体项目表!F:F,"续建"))</f>
        <v>#REF!</v>
      </c>
      <c r="BJ23" s="26" t="e">
        <f>COUNTIFS(具体项目表!#REF!,B23,具体项目表!R:R,"是",具体项目表!F:F,"续建")</f>
        <v>#REF!</v>
      </c>
      <c r="BK23" s="28" t="e">
        <f>BJ23/(AK23-COUNTIFS(具体项目表!#REF!,B23,具体项目表!R:R,"无需办理",具体项目表!F:F,"续建"))</f>
        <v>#REF!</v>
      </c>
      <c r="BL23" s="26" t="e">
        <f>COUNTIFS(具体项目表!#REF!,B23,具体项目表!S:S,"是",具体项目表!F:F,"续建")</f>
        <v>#REF!</v>
      </c>
      <c r="BM23" s="28" t="e">
        <f>BL23/(AK23-COUNTIFS(具体项目表!#REF!,B23,具体项目表!S:S,"无需办理",具体项目表!F:F,"续建"))</f>
        <v>#REF!</v>
      </c>
      <c r="BN23" s="26" t="e">
        <f>COUNTIFS(具体项目表!#REF!,B23,具体项目表!T:T,"是",具体项目表!F:F,"续建")</f>
        <v>#REF!</v>
      </c>
      <c r="BO23" s="28" t="e">
        <f>BN23/(AK23-COUNTIFS(具体项目表!#REF!,B23,具体项目表!T:T,"无需办理",具体项目表!F:F,"续建"))</f>
        <v>#REF!</v>
      </c>
      <c r="BP23" s="26" t="e">
        <f>COUNTIFS(具体项目表!#REF!,"0",具体项目表!#REF!,B23,具体项目表!F:F,"续建")</f>
        <v>#REF!</v>
      </c>
      <c r="BQ23" s="28" t="e">
        <f>BP23/AK23</f>
        <v>#REF!</v>
      </c>
      <c r="BR23" s="25" t="s">
        <v>318</v>
      </c>
      <c r="BS23" s="26" t="e">
        <f>COUNTIFS(具体项目表!#REF!,B23,具体项目表!F:F,"新建")</f>
        <v>#REF!</v>
      </c>
      <c r="BT23" s="27" t="e">
        <f>SUMIFS(具体项目表!G:G,具体项目表!#REF!,B23,具体项目表!F:F,"新建")</f>
        <v>#REF!</v>
      </c>
      <c r="BU23" s="27" t="e">
        <f>SUMIFS(具体项目表!H:H,具体项目表!#REF!,B23,具体项目表!F:F,"新建")</f>
        <v>#REF!</v>
      </c>
      <c r="BV23" s="26" t="e">
        <f>COUNTIFS(具体项目表!#REF!,B23,具体项目表!F:F,"新建",具体项目表!#REF!,"是")</f>
        <v>#REF!</v>
      </c>
      <c r="BW23" s="28" t="e">
        <f>BV23/BS23</f>
        <v>#REF!</v>
      </c>
      <c r="BX23" s="27" t="e">
        <f>SUMIFS(具体项目表!#REF!,具体项目表!#REF!,B23,具体项目表!F:F,"新建")</f>
        <v>#REF!</v>
      </c>
      <c r="BY23" s="28" t="e">
        <f>BX23/BU23</f>
        <v>#REF!</v>
      </c>
      <c r="BZ23" s="26" t="e">
        <f>COUNTIFS(具体项目表!#REF!,B23,具体项目表!I:I,"是",具体项目表!F:F,"新建")</f>
        <v>#REF!</v>
      </c>
      <c r="CA23" s="28" t="e">
        <f>BZ23/(BS23-COUNTIFS(具体项目表!#REF!,B23,具体项目表!I:I,"无需办理",具体项目表!F:F,"新建"))</f>
        <v>#REF!</v>
      </c>
      <c r="CB23" s="30" t="e">
        <f>COUNTIFS(具体项目表!#REF!,B23,具体项目表!J:J,"是",具体项目表!F:F,"新建")</f>
        <v>#REF!</v>
      </c>
      <c r="CC23" s="28" t="e">
        <f>CB23/(BS23-COUNTIFS(具体项目表!#REF!,B23,具体项目表!J:J,"无需办理",具体项目表!F:F,"新建"))</f>
        <v>#REF!</v>
      </c>
      <c r="CD23" s="26" t="e">
        <f>COUNTIFS(具体项目表!#REF!,B23,具体项目表!K:K,"是",具体项目表!F:F,"新建")</f>
        <v>#REF!</v>
      </c>
      <c r="CE23" s="28" t="e">
        <f>CD23/(BS23-COUNTIFS(具体项目表!#REF!,B23,具体项目表!K:K,"无需办理",具体项目表!F:F,"新建"))</f>
        <v>#REF!</v>
      </c>
      <c r="CF23" s="30" t="e">
        <f>COUNTIFS(具体项目表!#REF!,B23,具体项目表!L:L,"是",具体项目表!F:F,"新建")</f>
        <v>#REF!</v>
      </c>
      <c r="CG23" s="28" t="e">
        <f>CF23/(BS23-COUNTIFS(具体项目表!#REF!,B23,具体项目表!L:L,"无需办理",具体项目表!F:F,"新建"))</f>
        <v>#REF!</v>
      </c>
      <c r="CH23" s="30" t="e">
        <f>COUNTIFS(具体项目表!#REF!,B23,具体项目表!M:M,"是",具体项目表!F:F,"新建")</f>
        <v>#REF!</v>
      </c>
      <c r="CI23" s="28" t="e">
        <f>CH23/(BS23-COUNTIFS(具体项目表!#REF!,B23,具体项目表!M:M,"无需办理",具体项目表!F:F,"新建"))</f>
        <v>#REF!</v>
      </c>
      <c r="CJ23" s="26" t="e">
        <f>COUNTIFS(具体项目表!#REF!,B23,具体项目表!N:N,"是",具体项目表!F:F,"新建")</f>
        <v>#REF!</v>
      </c>
      <c r="CK23" s="28" t="e">
        <f>CJ23/(BS23-COUNTIFS(具体项目表!#REF!,B23,具体项目表!N:N,"无需办理",具体项目表!F:F,"新建"))</f>
        <v>#REF!</v>
      </c>
      <c r="CL23" s="26" t="e">
        <f>COUNTIFS(具体项目表!#REF!,B23,具体项目表!O:O,"是",具体项目表!F:F,"新建")</f>
        <v>#REF!</v>
      </c>
      <c r="CM23" s="28" t="e">
        <f>CL23/(BS23-COUNTIFS(具体项目表!#REF!,B23,具体项目表!O:O,"无需办理",具体项目表!F:F,"新建"))</f>
        <v>#REF!</v>
      </c>
      <c r="CN23" s="26" t="e">
        <f>COUNTIFS(具体项目表!#REF!,B23,具体项目表!P:P,"是",具体项目表!F:F,"新建")</f>
        <v>#REF!</v>
      </c>
      <c r="CO23" s="33" t="e">
        <f>CN23/(BS23-COUNTIFS(具体项目表!#REF!,B23,具体项目表!P:P,"无需办理",具体项目表!F:F,"新建"))</f>
        <v>#REF!</v>
      </c>
      <c r="CP23" s="26" t="e">
        <f>COUNTIFS(具体项目表!#REF!,B23,具体项目表!Q:Q,"是",具体项目表!F:F,"新建")</f>
        <v>#REF!</v>
      </c>
      <c r="CQ23" s="33" t="e">
        <f>CP23/(BS23-COUNTIFS(具体项目表!#REF!,B23,具体项目表!Q:Q,"无需办理",具体项目表!F:F,"新建"))</f>
        <v>#REF!</v>
      </c>
      <c r="CR23" s="26" t="e">
        <f>COUNTIFS(具体项目表!#REF!,B23,具体项目表!R:R,"是",具体项目表!F:F,"新建")</f>
        <v>#REF!</v>
      </c>
      <c r="CS23" s="28" t="e">
        <f>CR23/(BS23-COUNTIFS(具体项目表!#REF!,B23,具体项目表!R:R,"无需办理",具体项目表!F:F,"新建"))</f>
        <v>#REF!</v>
      </c>
      <c r="CT23" s="26" t="e">
        <f>COUNTIFS(具体项目表!#REF!,B23,具体项目表!S:S,"是",具体项目表!F:F,"新建")</f>
        <v>#REF!</v>
      </c>
      <c r="CU23" s="28" t="e">
        <f>CT23/(BS23-COUNTIFS(具体项目表!#REF!,B23,具体项目表!S:S,"无需办理",具体项目表!F:F,"新建"))</f>
        <v>#REF!</v>
      </c>
      <c r="CV23" s="26" t="e">
        <f>COUNTIFS(具体项目表!#REF!,B23,具体项目表!T:T,"是",具体项目表!F:F,"新建")</f>
        <v>#REF!</v>
      </c>
      <c r="CW23" s="28" t="e">
        <f>CV23/(BS23-COUNTIFS(具体项目表!#REF!,B23,具体项目表!T:T,"无需办理",具体项目表!F:F,"新建"))</f>
        <v>#REF!</v>
      </c>
      <c r="CX23" s="26" t="e">
        <f>COUNTIFS(具体项目表!#REF!,"0",具体项目表!#REF!,B23,具体项目表!F:F,"新建")</f>
        <v>#REF!</v>
      </c>
      <c r="CY23" s="28" t="e">
        <f>CX23/BS23</f>
        <v>#REF!</v>
      </c>
      <c r="CZ23" s="49" t="e">
        <f>CX23-BS23</f>
        <v>#REF!</v>
      </c>
      <c r="DA23" s="4" t="e">
        <f>BZ23+CB23+CD23+CF23+CH23+CL23+CN23+CP23+CR23+CT23+CV23</f>
        <v>#REF!</v>
      </c>
      <c r="DC23" s="4" t="e">
        <f>DA23+DD23</f>
        <v>#REF!</v>
      </c>
      <c r="DD23" s="4" t="e">
        <f>COUNTIFS(具体项目表!#REF!,B23,具体项目表!I:I,"否",具体项目表!F:F,"新建")+COUNTIFS(具体项目表!#REF!,B23,具体项目表!J:J,"否",具体项目表!F:F,"新建")+COUNTIFS(具体项目表!#REF!,B23,具体项目表!K:K,"否",具体项目表!F:F,"新建")+COUNTIFS(具体项目表!#REF!,B23,具体项目表!L:L,"否",具体项目表!F:F,"新建")+COUNTIFS(具体项目表!#REF!,B23,具体项目表!M:M,"否",具体项目表!F:F,"新建")+COUNTIFS(具体项目表!#REF!,B23,具体项目表!O:O,"否",具体项目表!F:F,"新建")+COUNTIFS(具体项目表!#REF!,B23,具体项目表!P:P,"否",具体项目表!F:F,"新建")+COUNTIFS(具体项目表!#REF!,B23,具体项目表!Q:Q,"否",具体项目表!F:F,"新建")+COUNTIFS(具体项目表!#REF!,B23,具体项目表!R:R,"否",具体项目表!F:F,"新建")+COUNTIFS(具体项目表!#REF!,B23,具体项目表!S:S,"否",具体项目表!F:F,"新建")+COUNTIFS(具体项目表!#REF!,B23,具体项目表!T:T,"否",具体项目表!F:F,"新建")</f>
        <v>#REF!</v>
      </c>
      <c r="DE23" s="50" t="e">
        <f>DA23/DC23</f>
        <v>#REF!</v>
      </c>
    </row>
    <row r="24" s="4" customFormat="1" ht="40" customHeight="1" spans="1:109">
      <c r="A24" s="25" t="s">
        <v>320</v>
      </c>
      <c r="B24" s="25" t="s">
        <v>321</v>
      </c>
      <c r="C24" s="26" t="e">
        <f>AK24+BS24</f>
        <v>#REF!</v>
      </c>
      <c r="D24" s="27" t="e">
        <f>AL24+BT24</f>
        <v>#REF!</v>
      </c>
      <c r="E24" s="27" t="e">
        <f>AM24+BU24</f>
        <v>#REF!</v>
      </c>
      <c r="F24" s="26" t="e">
        <f>AN24+BV24</f>
        <v>#REF!</v>
      </c>
      <c r="G24" s="28" t="e">
        <f>F24/C24</f>
        <v>#REF!</v>
      </c>
      <c r="H24" s="27" t="e">
        <f>AP24+BX24</f>
        <v>#REF!</v>
      </c>
      <c r="I24" s="28" t="e">
        <f>H24/E24</f>
        <v>#REF!</v>
      </c>
      <c r="J24" s="26" t="e">
        <f>AR24+BZ24</f>
        <v>#REF!</v>
      </c>
      <c r="K24" s="28" t="e">
        <f>J24/(C24-COUNTIFS(具体项目表!#REF!,B24,具体项目表!I:I,"无需办理"))</f>
        <v>#REF!</v>
      </c>
      <c r="L24" s="30" t="e">
        <f>AT24+CB24</f>
        <v>#REF!</v>
      </c>
      <c r="M24" s="28" t="e">
        <f>L24/(C24-COUNTIFS(具体项目表!#REF!,B24,具体项目表!J:J,"无需办理"))</f>
        <v>#REF!</v>
      </c>
      <c r="N24" s="26" t="e">
        <f>AV24+CD24</f>
        <v>#REF!</v>
      </c>
      <c r="O24" s="28" t="e">
        <f>N24/(C24-COUNTIFS(具体项目表!#REF!,B24,具体项目表!K:K,"无需办理"))</f>
        <v>#REF!</v>
      </c>
      <c r="P24" s="30" t="e">
        <f>AX24+CF24</f>
        <v>#REF!</v>
      </c>
      <c r="Q24" s="28" t="e">
        <f>P24/(C24-COUNTIFS(具体项目表!#REF!,B24,具体项目表!L:L,"无需办理"))</f>
        <v>#REF!</v>
      </c>
      <c r="R24" s="30" t="e">
        <f>AZ24+CH24</f>
        <v>#REF!</v>
      </c>
      <c r="S24" s="28" t="e">
        <f>R24/(C24-COUNTIFS(具体项目表!#REF!,B24,具体项目表!M:M,"无需办理"))</f>
        <v>#REF!</v>
      </c>
      <c r="T24" s="26" t="e">
        <f>BB24+CJ24</f>
        <v>#REF!</v>
      </c>
      <c r="U24" s="28" t="e">
        <f>T24/(C24-COUNTIFS(具体项目表!#REF!,B24,具体项目表!N:N,"无需办理"))</f>
        <v>#REF!</v>
      </c>
      <c r="V24" s="26" t="e">
        <f>BD24+CL24</f>
        <v>#REF!</v>
      </c>
      <c r="W24" s="28" t="e">
        <f>V24/(C24-COUNTIFS(具体项目表!#REF!,B24,具体项目表!O:O,"无需办理"))</f>
        <v>#REF!</v>
      </c>
      <c r="X24" s="26" t="e">
        <f>BF24+CN24</f>
        <v>#REF!</v>
      </c>
      <c r="Y24" s="28" t="e">
        <f>X24/(C24-COUNTIFS(具体项目表!#REF!,B24,具体项目表!P:P,"无需办理"))</f>
        <v>#REF!</v>
      </c>
      <c r="Z24" s="26" t="e">
        <f>BH24+CP24</f>
        <v>#REF!</v>
      </c>
      <c r="AA24" s="28" t="e">
        <f>Z24/(C24-COUNTIFS(具体项目表!#REF!,B24,具体项目表!Q:Q,"无需办理"))</f>
        <v>#REF!</v>
      </c>
      <c r="AB24" s="26" t="e">
        <f>BJ24+CR24</f>
        <v>#REF!</v>
      </c>
      <c r="AC24" s="28" t="e">
        <f>AB24/(C24-COUNTIFS(具体项目表!#REF!,B24,具体项目表!R:R,"无需办理"))</f>
        <v>#REF!</v>
      </c>
      <c r="AD24" s="26" t="e">
        <f>BL24+CT24</f>
        <v>#REF!</v>
      </c>
      <c r="AE24" s="28" t="e">
        <f>AD24/(C24-COUNTIFS(具体项目表!#REF!,B24,具体项目表!S:S,"无需办理"))</f>
        <v>#REF!</v>
      </c>
      <c r="AF24" s="26" t="e">
        <f>BN24+CV24</f>
        <v>#REF!</v>
      </c>
      <c r="AG24" s="28" t="e">
        <f>AF24/(C24-COUNTIFS(具体项目表!#REF!,B24,具体项目表!T:T,"无需办理"))</f>
        <v>#REF!</v>
      </c>
      <c r="AH24" s="31" t="e">
        <f>BP24+CX24</f>
        <v>#REF!</v>
      </c>
      <c r="AI24" s="28" t="e">
        <f>AH24/C24</f>
        <v>#REF!</v>
      </c>
      <c r="AJ24" s="25" t="s">
        <v>320</v>
      </c>
      <c r="AK24" s="26" t="e">
        <f>COUNTIFS(具体项目表!#REF!,B24,具体项目表!F:F,"续建")</f>
        <v>#REF!</v>
      </c>
      <c r="AL24" s="27" t="e">
        <f>SUMIFS(具体项目表!G:G,具体项目表!#REF!,B24,具体项目表!F:F,"续建")</f>
        <v>#REF!</v>
      </c>
      <c r="AM24" s="27" t="e">
        <f>SUMIFS(具体项目表!H:H,具体项目表!#REF!,B24,具体项目表!F:F,"续建")</f>
        <v>#REF!</v>
      </c>
      <c r="AN24" s="26" t="e">
        <f>COUNTIFS(具体项目表!#REF!,B24,具体项目表!F:F,"续建",具体项目表!#REF!,"是")</f>
        <v>#REF!</v>
      </c>
      <c r="AO24" s="28" t="e">
        <f>AN24/AK24</f>
        <v>#REF!</v>
      </c>
      <c r="AP24" s="27" t="e">
        <f>SUMIFS(具体项目表!#REF!,具体项目表!#REF!,B24,具体项目表!F:F,"续建")</f>
        <v>#REF!</v>
      </c>
      <c r="AQ24" s="28" t="e">
        <f>AP24/AM24</f>
        <v>#REF!</v>
      </c>
      <c r="AR24" s="26" t="e">
        <f>COUNTIFS(具体项目表!#REF!,B24,具体项目表!I:I,"是",具体项目表!F:F,"续建")</f>
        <v>#REF!</v>
      </c>
      <c r="AS24" s="28" t="e">
        <f>AR24/(AK24-COUNTIFS(具体项目表!#REF!,B24,具体项目表!I:I,"无需办理",具体项目表!F:F,"续建"))</f>
        <v>#REF!</v>
      </c>
      <c r="AT24" s="30" t="e">
        <f>COUNTIFS(具体项目表!#REF!,B24,具体项目表!J:J,"是",具体项目表!F:F,"续建")</f>
        <v>#REF!</v>
      </c>
      <c r="AU24" s="28" t="e">
        <f>AT24/(AK24-COUNTIFS(具体项目表!#REF!,B24,具体项目表!J:J,"无需办理",具体项目表!F:F,"续建"))</f>
        <v>#REF!</v>
      </c>
      <c r="AV24" s="26" t="e">
        <f>COUNTIFS(具体项目表!#REF!,B24,具体项目表!K:K,"是",具体项目表!F:F,"续建")</f>
        <v>#REF!</v>
      </c>
      <c r="AW24" s="28" t="e">
        <f>AV24/(AK24-COUNTIFS(具体项目表!#REF!,B24,具体项目表!K:K,"无需办理",具体项目表!F:F,"续建"))</f>
        <v>#REF!</v>
      </c>
      <c r="AX24" s="30" t="e">
        <f>COUNTIFS(具体项目表!#REF!,B24,具体项目表!L:L,"是",具体项目表!F:F,"续建")</f>
        <v>#REF!</v>
      </c>
      <c r="AY24" s="28" t="e">
        <f>AX24/(AK24-COUNTIFS(具体项目表!#REF!,B24,具体项目表!L:L,"无需办理",具体项目表!F:F,"续建"))</f>
        <v>#REF!</v>
      </c>
      <c r="AZ24" s="30" t="e">
        <f>COUNTIFS(具体项目表!#REF!,B24,具体项目表!M:M,"是",具体项目表!F:F,"续建")</f>
        <v>#REF!</v>
      </c>
      <c r="BA24" s="28" t="e">
        <f>AZ24/(AK24-COUNTIFS(具体项目表!#REF!,B24,具体项目表!M:M,"无需办理",具体项目表!F:F,"续建"))</f>
        <v>#REF!</v>
      </c>
      <c r="BB24" s="26" t="e">
        <f>COUNTIFS(具体项目表!#REF!,B24,具体项目表!N:N,"是",具体项目表!F:F,"续建")</f>
        <v>#REF!</v>
      </c>
      <c r="BC24" s="28" t="e">
        <f>BB24/(AK24-COUNTIFS(具体项目表!#REF!,B24,具体项目表!N:N,"无需办理",具体项目表!F:F,"续建"))</f>
        <v>#REF!</v>
      </c>
      <c r="BD24" s="26" t="e">
        <f>COUNTIFS(具体项目表!#REF!,B24,具体项目表!O:O,"是",具体项目表!F:F,"续建")</f>
        <v>#REF!</v>
      </c>
      <c r="BE24" s="28" t="e">
        <f>BD24/(AK24-COUNTIFS(具体项目表!#REF!,B24,具体项目表!O:O,"无需办理",具体项目表!F:F,"续建"))</f>
        <v>#REF!</v>
      </c>
      <c r="BF24" s="26" t="e">
        <f>COUNTIFS(具体项目表!#REF!,B24,具体项目表!P:P,"是",具体项目表!F:F,"续建")</f>
        <v>#REF!</v>
      </c>
      <c r="BG24" s="28" t="e">
        <f>BF24/(AK24-COUNTIFS(具体项目表!#REF!,B24,具体项目表!P:P,"无需办理",具体项目表!F:F,"续建"))</f>
        <v>#REF!</v>
      </c>
      <c r="BH24" s="26" t="e">
        <f>COUNTIFS(具体项目表!#REF!,B24,具体项目表!Q:Q,"是",具体项目表!F:F,"续建")</f>
        <v>#REF!</v>
      </c>
      <c r="BI24" s="28" t="e">
        <f>BH24/(AK24-COUNTIFS(具体项目表!#REF!,B24,具体项目表!Q:Q,"无需办理",具体项目表!F:F,"续建"))</f>
        <v>#REF!</v>
      </c>
      <c r="BJ24" s="26" t="e">
        <f>COUNTIFS(具体项目表!#REF!,B24,具体项目表!R:R,"是",具体项目表!F:F,"续建")</f>
        <v>#REF!</v>
      </c>
      <c r="BK24" s="28" t="e">
        <f>BJ24/(AK24-COUNTIFS(具体项目表!#REF!,B24,具体项目表!R:R,"无需办理",具体项目表!F:F,"续建"))</f>
        <v>#REF!</v>
      </c>
      <c r="BL24" s="26" t="e">
        <f>COUNTIFS(具体项目表!#REF!,B24,具体项目表!S:S,"是",具体项目表!F:F,"续建")</f>
        <v>#REF!</v>
      </c>
      <c r="BM24" s="28" t="e">
        <f>BL24/(AK24-COUNTIFS(具体项目表!#REF!,B24,具体项目表!S:S,"无需办理",具体项目表!F:F,"续建"))</f>
        <v>#REF!</v>
      </c>
      <c r="BN24" s="26" t="e">
        <f>COUNTIFS(具体项目表!#REF!,B24,具体项目表!T:T,"是",具体项目表!F:F,"续建")</f>
        <v>#REF!</v>
      </c>
      <c r="BO24" s="28" t="e">
        <f>BN24/(AK24-COUNTIFS(具体项目表!#REF!,B24,具体项目表!T:T,"无需办理",具体项目表!F:F,"续建"))</f>
        <v>#REF!</v>
      </c>
      <c r="BP24" s="26" t="e">
        <f>COUNTIFS(具体项目表!#REF!,"0",具体项目表!#REF!,B24,具体项目表!F:F,"续建")</f>
        <v>#REF!</v>
      </c>
      <c r="BQ24" s="28" t="e">
        <f>BP24/AK24</f>
        <v>#REF!</v>
      </c>
      <c r="BR24" s="25" t="s">
        <v>320</v>
      </c>
      <c r="BS24" s="26" t="e">
        <f>COUNTIFS(具体项目表!#REF!,B24,具体项目表!F:F,"新建")</f>
        <v>#REF!</v>
      </c>
      <c r="BT24" s="27" t="e">
        <f>SUMIFS(具体项目表!G:G,具体项目表!#REF!,B24,具体项目表!F:F,"新建")</f>
        <v>#REF!</v>
      </c>
      <c r="BU24" s="27" t="e">
        <f>SUMIFS(具体项目表!H:H,具体项目表!#REF!,B24,具体项目表!F:F,"新建")</f>
        <v>#REF!</v>
      </c>
      <c r="BV24" s="26" t="e">
        <f>COUNTIFS(具体项目表!#REF!,B24,具体项目表!F:F,"新建",具体项目表!#REF!,"是")</f>
        <v>#REF!</v>
      </c>
      <c r="BW24" s="28" t="e">
        <f>BV24/BS24</f>
        <v>#REF!</v>
      </c>
      <c r="BX24" s="27" t="e">
        <f>SUMIFS(具体项目表!#REF!,具体项目表!#REF!,B24,具体项目表!F:F,"新建")</f>
        <v>#REF!</v>
      </c>
      <c r="BY24" s="28" t="e">
        <f>BX24/BU24</f>
        <v>#REF!</v>
      </c>
      <c r="BZ24" s="26" t="e">
        <f>COUNTIFS(具体项目表!#REF!,B24,具体项目表!I:I,"是",具体项目表!F:F,"新建")</f>
        <v>#REF!</v>
      </c>
      <c r="CA24" s="28" t="e">
        <f>BZ24/(BS24-COUNTIFS(具体项目表!#REF!,B24,具体项目表!I:I,"无需办理",具体项目表!F:F,"新建"))</f>
        <v>#REF!</v>
      </c>
      <c r="CB24" s="30" t="e">
        <f>COUNTIFS(具体项目表!#REF!,B24,具体项目表!J:J,"是",具体项目表!F:F,"新建")</f>
        <v>#REF!</v>
      </c>
      <c r="CC24" s="28" t="e">
        <f>CB24/(BS24-COUNTIFS(具体项目表!#REF!,B24,具体项目表!J:J,"无需办理",具体项目表!F:F,"新建"))</f>
        <v>#REF!</v>
      </c>
      <c r="CD24" s="26" t="e">
        <f>COUNTIFS(具体项目表!#REF!,B24,具体项目表!K:K,"是",具体项目表!F:F,"新建")</f>
        <v>#REF!</v>
      </c>
      <c r="CE24" s="28" t="e">
        <f>CD24/(BS24-COUNTIFS(具体项目表!#REF!,B24,具体项目表!K:K,"无需办理",具体项目表!F:F,"新建"))</f>
        <v>#REF!</v>
      </c>
      <c r="CF24" s="30" t="e">
        <f>COUNTIFS(具体项目表!#REF!,B24,具体项目表!L:L,"是",具体项目表!F:F,"新建")</f>
        <v>#REF!</v>
      </c>
      <c r="CG24" s="28" t="e">
        <f>CF24/(BS24-COUNTIFS(具体项目表!#REF!,B24,具体项目表!L:L,"无需办理",具体项目表!F:F,"新建"))</f>
        <v>#REF!</v>
      </c>
      <c r="CH24" s="30" t="e">
        <f>COUNTIFS(具体项目表!#REF!,B24,具体项目表!M:M,"是",具体项目表!F:F,"新建")</f>
        <v>#REF!</v>
      </c>
      <c r="CI24" s="28" t="e">
        <f>CH24/(BS24-COUNTIFS(具体项目表!#REF!,B24,具体项目表!M:M,"无需办理",具体项目表!F:F,"新建"))</f>
        <v>#REF!</v>
      </c>
      <c r="CJ24" s="26" t="e">
        <f>COUNTIFS(具体项目表!#REF!,B24,具体项目表!N:N,"是",具体项目表!F:F,"新建")</f>
        <v>#REF!</v>
      </c>
      <c r="CK24" s="28" t="e">
        <f>CJ24/(BS24-COUNTIFS(具体项目表!#REF!,B24,具体项目表!N:N,"无需办理",具体项目表!F:F,"新建"))</f>
        <v>#REF!</v>
      </c>
      <c r="CL24" s="26" t="e">
        <f>COUNTIFS(具体项目表!#REF!,B24,具体项目表!O:O,"是",具体项目表!F:F,"新建")</f>
        <v>#REF!</v>
      </c>
      <c r="CM24" s="28" t="e">
        <f>CL24/(BS24-COUNTIFS(具体项目表!#REF!,B24,具体项目表!O:O,"无需办理",具体项目表!F:F,"新建"))</f>
        <v>#REF!</v>
      </c>
      <c r="CN24" s="26" t="e">
        <f>COUNTIFS(具体项目表!#REF!,B24,具体项目表!P:P,"是",具体项目表!F:F,"新建")</f>
        <v>#REF!</v>
      </c>
      <c r="CO24" s="33" t="e">
        <f>CN24/(BS24-COUNTIFS(具体项目表!#REF!,B24,具体项目表!P:P,"无需办理",具体项目表!F:F,"新建"))</f>
        <v>#REF!</v>
      </c>
      <c r="CP24" s="26" t="e">
        <f>COUNTIFS(具体项目表!#REF!,B24,具体项目表!Q:Q,"是",具体项目表!F:F,"新建")</f>
        <v>#REF!</v>
      </c>
      <c r="CQ24" s="33" t="e">
        <f>CP24/(BS24-COUNTIFS(具体项目表!#REF!,B24,具体项目表!Q:Q,"无需办理",具体项目表!F:F,"新建"))</f>
        <v>#REF!</v>
      </c>
      <c r="CR24" s="26" t="e">
        <f>COUNTIFS(具体项目表!#REF!,B24,具体项目表!R:R,"是",具体项目表!F:F,"新建")</f>
        <v>#REF!</v>
      </c>
      <c r="CS24" s="28" t="e">
        <f>CR24/(BS24-COUNTIFS(具体项目表!#REF!,B24,具体项目表!R:R,"无需办理",具体项目表!F:F,"新建"))</f>
        <v>#REF!</v>
      </c>
      <c r="CT24" s="26" t="e">
        <f>COUNTIFS(具体项目表!#REF!,B24,具体项目表!S:S,"是",具体项目表!F:F,"新建")</f>
        <v>#REF!</v>
      </c>
      <c r="CU24" s="28" t="e">
        <f>CT24/(BS24-COUNTIFS(具体项目表!#REF!,B24,具体项目表!S:S,"无需办理",具体项目表!F:F,"新建"))</f>
        <v>#REF!</v>
      </c>
      <c r="CV24" s="26" t="e">
        <f>COUNTIFS(具体项目表!#REF!,B24,具体项目表!T:T,"是",具体项目表!F:F,"新建")</f>
        <v>#REF!</v>
      </c>
      <c r="CW24" s="28" t="e">
        <f>CV24/(BS24-COUNTIFS(具体项目表!#REF!,B24,具体项目表!T:T,"无需办理",具体项目表!F:F,"新建"))</f>
        <v>#REF!</v>
      </c>
      <c r="CX24" s="26" t="e">
        <f>COUNTIFS(具体项目表!#REF!,"0",具体项目表!#REF!,B24,具体项目表!F:F,"新建")</f>
        <v>#REF!</v>
      </c>
      <c r="CY24" s="28" t="e">
        <f>CX24/BS24</f>
        <v>#REF!</v>
      </c>
      <c r="CZ24" s="49" t="e">
        <f>CX24-BS24</f>
        <v>#REF!</v>
      </c>
      <c r="DA24" s="4" t="e">
        <f>BZ24+CB24+CD24+CF24+CH24+CL24+CN24+CP24+CR24+CT24+CV24</f>
        <v>#REF!</v>
      </c>
      <c r="DC24" s="4" t="e">
        <f>DA24+DD24</f>
        <v>#REF!</v>
      </c>
      <c r="DD24" s="4" t="e">
        <f>COUNTIFS(具体项目表!#REF!,B24,具体项目表!I:I,"否",具体项目表!F:F,"新建")+COUNTIFS(具体项目表!#REF!,B24,具体项目表!J:J,"否",具体项目表!F:F,"新建")+COUNTIFS(具体项目表!#REF!,B24,具体项目表!K:K,"否",具体项目表!F:F,"新建")+COUNTIFS(具体项目表!#REF!,B24,具体项目表!L:L,"否",具体项目表!F:F,"新建")+COUNTIFS(具体项目表!#REF!,B24,具体项目表!M:M,"否",具体项目表!F:F,"新建")+COUNTIFS(具体项目表!#REF!,B24,具体项目表!O:O,"否",具体项目表!F:F,"新建")+COUNTIFS(具体项目表!#REF!,B24,具体项目表!P:P,"否",具体项目表!F:F,"新建")+COUNTIFS(具体项目表!#REF!,B24,具体项目表!Q:Q,"否",具体项目表!F:F,"新建")+COUNTIFS(具体项目表!#REF!,B24,具体项目表!R:R,"否",具体项目表!F:F,"新建")+COUNTIFS(具体项目表!#REF!,B24,具体项目表!S:S,"否",具体项目表!F:F,"新建")+COUNTIFS(具体项目表!#REF!,B24,具体项目表!T:T,"否",具体项目表!F:F,"新建")</f>
        <v>#REF!</v>
      </c>
      <c r="DE24" s="50" t="e">
        <f>DA24/DC24</f>
        <v>#REF!</v>
      </c>
    </row>
    <row r="25" s="4" customFormat="1" ht="40" customHeight="1" spans="1:109">
      <c r="A25" s="25" t="s">
        <v>322</v>
      </c>
      <c r="B25" s="25" t="s">
        <v>323</v>
      </c>
      <c r="C25" s="26" t="e">
        <f>AK25+BS25</f>
        <v>#REF!</v>
      </c>
      <c r="D25" s="27" t="e">
        <f>AL25+BT25</f>
        <v>#REF!</v>
      </c>
      <c r="E25" s="27" t="e">
        <f>AM25+BU25</f>
        <v>#REF!</v>
      </c>
      <c r="F25" s="26" t="e">
        <f>AN25+BV25</f>
        <v>#REF!</v>
      </c>
      <c r="G25" s="28" t="e">
        <f>F25/C25</f>
        <v>#REF!</v>
      </c>
      <c r="H25" s="27" t="e">
        <f>AP25+BX25</f>
        <v>#REF!</v>
      </c>
      <c r="I25" s="28" t="e">
        <f>H25/E25</f>
        <v>#REF!</v>
      </c>
      <c r="J25" s="26" t="e">
        <f>AR25+BZ25</f>
        <v>#REF!</v>
      </c>
      <c r="K25" s="28" t="e">
        <f>J25/(C25-COUNTIFS(具体项目表!#REF!,B25,具体项目表!I:I,"无需办理"))</f>
        <v>#REF!</v>
      </c>
      <c r="L25" s="30" t="e">
        <f>AT25+CB25</f>
        <v>#REF!</v>
      </c>
      <c r="M25" s="28" t="e">
        <f>L25/(C25-COUNTIFS(具体项目表!#REF!,B25,具体项目表!J:J,"无需办理"))</f>
        <v>#REF!</v>
      </c>
      <c r="N25" s="26" t="e">
        <f>AV25+CD25</f>
        <v>#REF!</v>
      </c>
      <c r="O25" s="28" t="e">
        <f>N25/(C25-COUNTIFS(具体项目表!#REF!,B25,具体项目表!K:K,"无需办理"))</f>
        <v>#REF!</v>
      </c>
      <c r="P25" s="30" t="e">
        <f>AX25+CF25</f>
        <v>#REF!</v>
      </c>
      <c r="Q25" s="28" t="e">
        <f>P25/(C25-COUNTIFS(具体项目表!#REF!,B25,具体项目表!L:L,"无需办理"))</f>
        <v>#REF!</v>
      </c>
      <c r="R25" s="30" t="e">
        <f>AZ25+CH25</f>
        <v>#REF!</v>
      </c>
      <c r="S25" s="28" t="e">
        <f>R25/(C25-COUNTIFS(具体项目表!#REF!,B25,具体项目表!M:M,"无需办理"))</f>
        <v>#REF!</v>
      </c>
      <c r="T25" s="26" t="e">
        <f>BB25+CJ25</f>
        <v>#REF!</v>
      </c>
      <c r="U25" s="28" t="e">
        <f>T25/(C25-COUNTIFS(具体项目表!#REF!,B25,具体项目表!N:N,"无需办理"))</f>
        <v>#REF!</v>
      </c>
      <c r="V25" s="26" t="e">
        <f>BD25+CL25</f>
        <v>#REF!</v>
      </c>
      <c r="W25" s="28" t="e">
        <f>V25/(C25-COUNTIFS(具体项目表!#REF!,B25,具体项目表!O:O,"无需办理"))</f>
        <v>#REF!</v>
      </c>
      <c r="X25" s="26" t="e">
        <f>BF25+CN25</f>
        <v>#REF!</v>
      </c>
      <c r="Y25" s="28" t="e">
        <f>X25/(C25-COUNTIFS(具体项目表!#REF!,B25,具体项目表!P:P,"无需办理"))</f>
        <v>#REF!</v>
      </c>
      <c r="Z25" s="26" t="e">
        <f>BH25+CP25</f>
        <v>#REF!</v>
      </c>
      <c r="AA25" s="28" t="e">
        <f>Z25/(C25-COUNTIFS(具体项目表!#REF!,B25,具体项目表!Q:Q,"无需办理"))</f>
        <v>#REF!</v>
      </c>
      <c r="AB25" s="26" t="e">
        <f>BJ25+CR25</f>
        <v>#REF!</v>
      </c>
      <c r="AC25" s="28" t="e">
        <f>AB25/(C25-COUNTIFS(具体项目表!#REF!,B25,具体项目表!R:R,"无需办理"))</f>
        <v>#REF!</v>
      </c>
      <c r="AD25" s="26" t="e">
        <f>BL25+CT25</f>
        <v>#REF!</v>
      </c>
      <c r="AE25" s="28" t="e">
        <f>AD25/(C25-COUNTIFS(具体项目表!#REF!,B25,具体项目表!S:S,"无需办理"))</f>
        <v>#REF!</v>
      </c>
      <c r="AF25" s="26" t="e">
        <f>BN25+CV25</f>
        <v>#REF!</v>
      </c>
      <c r="AG25" s="28" t="e">
        <f>AF25/(C25-COUNTIFS(具体项目表!#REF!,B25,具体项目表!T:T,"无需办理"))</f>
        <v>#REF!</v>
      </c>
      <c r="AH25" s="31" t="e">
        <f>BP25+CX25</f>
        <v>#REF!</v>
      </c>
      <c r="AI25" s="28" t="e">
        <f>AH25/C25</f>
        <v>#REF!</v>
      </c>
      <c r="AJ25" s="25" t="s">
        <v>322</v>
      </c>
      <c r="AK25" s="26" t="e">
        <f>COUNTIFS(具体项目表!#REF!,B25,具体项目表!F:F,"续建")</f>
        <v>#REF!</v>
      </c>
      <c r="AL25" s="27" t="e">
        <f>SUMIFS(具体项目表!G:G,具体项目表!#REF!,B25,具体项目表!F:F,"续建")</f>
        <v>#REF!</v>
      </c>
      <c r="AM25" s="27" t="e">
        <f>SUMIFS(具体项目表!H:H,具体项目表!#REF!,B25,具体项目表!F:F,"续建")</f>
        <v>#REF!</v>
      </c>
      <c r="AN25" s="26" t="e">
        <f>COUNTIFS(具体项目表!#REF!,B25,具体项目表!F:F,"续建",具体项目表!#REF!,"是")</f>
        <v>#REF!</v>
      </c>
      <c r="AO25" s="28" t="e">
        <f>AN25/AK25</f>
        <v>#REF!</v>
      </c>
      <c r="AP25" s="27" t="e">
        <f>SUMIFS(具体项目表!#REF!,具体项目表!#REF!,B25,具体项目表!F:F,"续建")</f>
        <v>#REF!</v>
      </c>
      <c r="AQ25" s="28" t="e">
        <f>AP25/AM25</f>
        <v>#REF!</v>
      </c>
      <c r="AR25" s="26" t="e">
        <f>COUNTIFS(具体项目表!#REF!,B25,具体项目表!I:I,"是",具体项目表!F:F,"续建")</f>
        <v>#REF!</v>
      </c>
      <c r="AS25" s="28" t="e">
        <f>AR25/(AK25-COUNTIFS(具体项目表!#REF!,B25,具体项目表!I:I,"无需办理",具体项目表!F:F,"续建"))</f>
        <v>#REF!</v>
      </c>
      <c r="AT25" s="30" t="e">
        <f>COUNTIFS(具体项目表!#REF!,B25,具体项目表!J:J,"是",具体项目表!F:F,"续建")</f>
        <v>#REF!</v>
      </c>
      <c r="AU25" s="28" t="e">
        <f>AT25/(AK25-COUNTIFS(具体项目表!#REF!,B25,具体项目表!J:J,"无需办理",具体项目表!F:F,"续建"))</f>
        <v>#REF!</v>
      </c>
      <c r="AV25" s="26" t="e">
        <f>COUNTIFS(具体项目表!#REF!,B25,具体项目表!K:K,"是",具体项目表!F:F,"续建")</f>
        <v>#REF!</v>
      </c>
      <c r="AW25" s="28" t="e">
        <f>AV25/(AK25-COUNTIFS(具体项目表!#REF!,B25,具体项目表!K:K,"无需办理",具体项目表!F:F,"续建"))</f>
        <v>#REF!</v>
      </c>
      <c r="AX25" s="30" t="e">
        <f>COUNTIFS(具体项目表!#REF!,B25,具体项目表!L:L,"是",具体项目表!F:F,"续建")</f>
        <v>#REF!</v>
      </c>
      <c r="AY25" s="28" t="e">
        <f>AX25/(AK25-COUNTIFS(具体项目表!#REF!,B25,具体项目表!L:L,"无需办理",具体项目表!F:F,"续建"))</f>
        <v>#REF!</v>
      </c>
      <c r="AZ25" s="30" t="e">
        <f>COUNTIFS(具体项目表!#REF!,B25,具体项目表!M:M,"是",具体项目表!F:F,"续建")</f>
        <v>#REF!</v>
      </c>
      <c r="BA25" s="28" t="e">
        <f>AZ25/(AK25-COUNTIFS(具体项目表!#REF!,B25,具体项目表!M:M,"无需办理",具体项目表!F:F,"续建"))</f>
        <v>#REF!</v>
      </c>
      <c r="BB25" s="26" t="e">
        <f>COUNTIFS(具体项目表!#REF!,B25,具体项目表!N:N,"是",具体项目表!F:F,"续建")</f>
        <v>#REF!</v>
      </c>
      <c r="BC25" s="28" t="e">
        <f>BB25/(AK25-COUNTIFS(具体项目表!#REF!,B25,具体项目表!N:N,"无需办理",具体项目表!F:F,"续建"))</f>
        <v>#REF!</v>
      </c>
      <c r="BD25" s="26" t="e">
        <f>COUNTIFS(具体项目表!#REF!,B25,具体项目表!O:O,"是",具体项目表!F:F,"续建")</f>
        <v>#REF!</v>
      </c>
      <c r="BE25" s="28" t="e">
        <f>BD25/(AK25-COUNTIFS(具体项目表!#REF!,B25,具体项目表!O:O,"无需办理",具体项目表!F:F,"续建"))</f>
        <v>#REF!</v>
      </c>
      <c r="BF25" s="26" t="e">
        <f>COUNTIFS(具体项目表!#REF!,B25,具体项目表!P:P,"是",具体项目表!F:F,"续建")</f>
        <v>#REF!</v>
      </c>
      <c r="BG25" s="28" t="e">
        <f>BF25/(AK25-COUNTIFS(具体项目表!#REF!,B25,具体项目表!P:P,"无需办理",具体项目表!F:F,"续建"))</f>
        <v>#REF!</v>
      </c>
      <c r="BH25" s="26" t="e">
        <f>COUNTIFS(具体项目表!#REF!,B25,具体项目表!Q:Q,"是",具体项目表!F:F,"续建")</f>
        <v>#REF!</v>
      </c>
      <c r="BI25" s="28" t="e">
        <f>BH25/(AK25-COUNTIFS(具体项目表!#REF!,B25,具体项目表!Q:Q,"无需办理",具体项目表!F:F,"续建"))</f>
        <v>#REF!</v>
      </c>
      <c r="BJ25" s="26" t="e">
        <f>COUNTIFS(具体项目表!#REF!,B25,具体项目表!R:R,"是",具体项目表!F:F,"续建")</f>
        <v>#REF!</v>
      </c>
      <c r="BK25" s="28" t="e">
        <f>BJ25/(AK25-COUNTIFS(具体项目表!#REF!,B25,具体项目表!R:R,"无需办理",具体项目表!F:F,"续建"))</f>
        <v>#REF!</v>
      </c>
      <c r="BL25" s="26" t="e">
        <f>COUNTIFS(具体项目表!#REF!,B25,具体项目表!S:S,"是",具体项目表!F:F,"续建")</f>
        <v>#REF!</v>
      </c>
      <c r="BM25" s="28" t="e">
        <f>BL25/(AK25-COUNTIFS(具体项目表!#REF!,B25,具体项目表!S:S,"无需办理",具体项目表!F:F,"续建"))</f>
        <v>#REF!</v>
      </c>
      <c r="BN25" s="26" t="e">
        <f>COUNTIFS(具体项目表!#REF!,B25,具体项目表!T:T,"是",具体项目表!F:F,"续建")</f>
        <v>#REF!</v>
      </c>
      <c r="BO25" s="28" t="e">
        <f>BN25/(AK25-COUNTIFS(具体项目表!#REF!,B25,具体项目表!T:T,"无需办理",具体项目表!F:F,"续建"))</f>
        <v>#REF!</v>
      </c>
      <c r="BP25" s="26" t="e">
        <f>COUNTIFS(具体项目表!#REF!,"0",具体项目表!#REF!,B25,具体项目表!F:F,"续建")</f>
        <v>#REF!</v>
      </c>
      <c r="BQ25" s="28" t="e">
        <f>BP25/AK25</f>
        <v>#REF!</v>
      </c>
      <c r="BR25" s="25" t="s">
        <v>322</v>
      </c>
      <c r="BS25" s="26" t="e">
        <f>COUNTIFS(具体项目表!#REF!,B25,具体项目表!F:F,"新建")</f>
        <v>#REF!</v>
      </c>
      <c r="BT25" s="27" t="e">
        <f>SUMIFS(具体项目表!G:G,具体项目表!#REF!,B25,具体项目表!F:F,"新建")</f>
        <v>#REF!</v>
      </c>
      <c r="BU25" s="27" t="e">
        <f>SUMIFS(具体项目表!H:H,具体项目表!#REF!,B25,具体项目表!F:F,"新建")</f>
        <v>#REF!</v>
      </c>
      <c r="BV25" s="26" t="e">
        <f>COUNTIFS(具体项目表!#REF!,B25,具体项目表!F:F,"新建",具体项目表!#REF!,"是")</f>
        <v>#REF!</v>
      </c>
      <c r="BW25" s="28" t="e">
        <f>BV25/BS25</f>
        <v>#REF!</v>
      </c>
      <c r="BX25" s="27" t="e">
        <f>SUMIFS(具体项目表!#REF!,具体项目表!#REF!,B25,具体项目表!F:F,"新建")</f>
        <v>#REF!</v>
      </c>
      <c r="BY25" s="28" t="e">
        <f>BX25/BU25</f>
        <v>#REF!</v>
      </c>
      <c r="BZ25" s="26" t="e">
        <f>COUNTIFS(具体项目表!#REF!,B25,具体项目表!I:I,"是",具体项目表!F:F,"新建")</f>
        <v>#REF!</v>
      </c>
      <c r="CA25" s="28" t="e">
        <f>BZ25/(BS25-COUNTIFS(具体项目表!#REF!,B25,具体项目表!I:I,"无需办理",具体项目表!F:F,"新建"))</f>
        <v>#REF!</v>
      </c>
      <c r="CB25" s="30" t="e">
        <f>COUNTIFS(具体项目表!#REF!,B25,具体项目表!J:J,"是",具体项目表!F:F,"新建")</f>
        <v>#REF!</v>
      </c>
      <c r="CC25" s="28" t="e">
        <f>CB25/(BS25-COUNTIFS(具体项目表!#REF!,B25,具体项目表!J:J,"无需办理",具体项目表!F:F,"新建"))</f>
        <v>#REF!</v>
      </c>
      <c r="CD25" s="26" t="e">
        <f>COUNTIFS(具体项目表!#REF!,B25,具体项目表!K:K,"是",具体项目表!F:F,"新建")</f>
        <v>#REF!</v>
      </c>
      <c r="CE25" s="28" t="e">
        <f>CD25/(BS25-COUNTIFS(具体项目表!#REF!,B25,具体项目表!K:K,"无需办理",具体项目表!F:F,"新建"))</f>
        <v>#REF!</v>
      </c>
      <c r="CF25" s="30" t="e">
        <f>COUNTIFS(具体项目表!#REF!,B25,具体项目表!L:L,"是",具体项目表!F:F,"新建")</f>
        <v>#REF!</v>
      </c>
      <c r="CG25" s="28" t="e">
        <f>CF25/(BS25-COUNTIFS(具体项目表!#REF!,B25,具体项目表!L:L,"无需办理",具体项目表!F:F,"新建"))</f>
        <v>#REF!</v>
      </c>
      <c r="CH25" s="30" t="e">
        <f>COUNTIFS(具体项目表!#REF!,B25,具体项目表!M:M,"是",具体项目表!F:F,"新建")</f>
        <v>#REF!</v>
      </c>
      <c r="CI25" s="28" t="e">
        <f>CH25/(BS25-COUNTIFS(具体项目表!#REF!,B25,具体项目表!M:M,"无需办理",具体项目表!F:F,"新建"))</f>
        <v>#REF!</v>
      </c>
      <c r="CJ25" s="26" t="e">
        <f>COUNTIFS(具体项目表!#REF!,B25,具体项目表!N:N,"是",具体项目表!F:F,"新建")</f>
        <v>#REF!</v>
      </c>
      <c r="CK25" s="28" t="e">
        <f>CJ25/(BS25-COUNTIFS(具体项目表!#REF!,B25,具体项目表!N:N,"无需办理",具体项目表!F:F,"新建"))</f>
        <v>#REF!</v>
      </c>
      <c r="CL25" s="26" t="e">
        <f>COUNTIFS(具体项目表!#REF!,B25,具体项目表!O:O,"是",具体项目表!F:F,"新建")</f>
        <v>#REF!</v>
      </c>
      <c r="CM25" s="28" t="e">
        <f>CL25/(BS25-COUNTIFS(具体项目表!#REF!,B25,具体项目表!O:O,"无需办理",具体项目表!F:F,"新建"))</f>
        <v>#REF!</v>
      </c>
      <c r="CN25" s="26" t="e">
        <f>COUNTIFS(具体项目表!#REF!,B25,具体项目表!P:P,"是",具体项目表!F:F,"新建")</f>
        <v>#REF!</v>
      </c>
      <c r="CO25" s="33" t="e">
        <f>CN25/(BS25-COUNTIFS(具体项目表!#REF!,B25,具体项目表!P:P,"无需办理",具体项目表!F:F,"新建"))</f>
        <v>#REF!</v>
      </c>
      <c r="CP25" s="26" t="e">
        <f>COUNTIFS(具体项目表!#REF!,B25,具体项目表!Q:Q,"是",具体项目表!F:F,"新建")</f>
        <v>#REF!</v>
      </c>
      <c r="CQ25" s="33" t="e">
        <f>CP25/(BS25-COUNTIFS(具体项目表!#REF!,B25,具体项目表!Q:Q,"无需办理",具体项目表!F:F,"新建"))</f>
        <v>#REF!</v>
      </c>
      <c r="CR25" s="26" t="e">
        <f>COUNTIFS(具体项目表!#REF!,B25,具体项目表!R:R,"是",具体项目表!F:F,"新建")</f>
        <v>#REF!</v>
      </c>
      <c r="CS25" s="28" t="e">
        <f>CR25/(BS25-COUNTIFS(具体项目表!#REF!,B25,具体项目表!R:R,"无需办理",具体项目表!F:F,"新建"))</f>
        <v>#REF!</v>
      </c>
      <c r="CT25" s="26" t="e">
        <f>COUNTIFS(具体项目表!#REF!,B25,具体项目表!S:S,"是",具体项目表!F:F,"新建")</f>
        <v>#REF!</v>
      </c>
      <c r="CU25" s="28" t="e">
        <f>CT25/(BS25-COUNTIFS(具体项目表!#REF!,B25,具体项目表!S:S,"无需办理",具体项目表!F:F,"新建"))</f>
        <v>#REF!</v>
      </c>
      <c r="CV25" s="26" t="e">
        <f>COUNTIFS(具体项目表!#REF!,B25,具体项目表!T:T,"是",具体项目表!F:F,"新建")</f>
        <v>#REF!</v>
      </c>
      <c r="CW25" s="28" t="e">
        <f>CV25/(BS25-COUNTIFS(具体项目表!#REF!,B25,具体项目表!T:T,"无需办理",具体项目表!F:F,"新建"))</f>
        <v>#REF!</v>
      </c>
      <c r="CX25" s="26" t="e">
        <f>COUNTIFS(具体项目表!#REF!,"0",具体项目表!#REF!,B25,具体项目表!F:F,"新建")</f>
        <v>#REF!</v>
      </c>
      <c r="CY25" s="28" t="e">
        <f>CX25/BS25</f>
        <v>#REF!</v>
      </c>
      <c r="CZ25" s="49" t="e">
        <f>CX25-BS25</f>
        <v>#REF!</v>
      </c>
      <c r="DA25" s="4" t="e">
        <f>BZ25+CB25+CD25+CF25+CH25+CL25+CN25+CP25+CR25+CT25+CV25</f>
        <v>#REF!</v>
      </c>
      <c r="DC25" s="4" t="e">
        <f>DA25+DD25</f>
        <v>#REF!</v>
      </c>
      <c r="DD25" s="4" t="e">
        <f>COUNTIFS(具体项目表!#REF!,B25,具体项目表!I:I,"否",具体项目表!F:F,"新建")+COUNTIFS(具体项目表!#REF!,B25,具体项目表!J:J,"否",具体项目表!F:F,"新建")+COUNTIFS(具体项目表!#REF!,B25,具体项目表!K:K,"否",具体项目表!F:F,"新建")+COUNTIFS(具体项目表!#REF!,B25,具体项目表!L:L,"否",具体项目表!F:F,"新建")+COUNTIFS(具体项目表!#REF!,B25,具体项目表!M:M,"否",具体项目表!F:F,"新建")+COUNTIFS(具体项目表!#REF!,B25,具体项目表!O:O,"否",具体项目表!F:F,"新建")+COUNTIFS(具体项目表!#REF!,B25,具体项目表!P:P,"否",具体项目表!F:F,"新建")+COUNTIFS(具体项目表!#REF!,B25,具体项目表!Q:Q,"否",具体项目表!F:F,"新建")+COUNTIFS(具体项目表!#REF!,B25,具体项目表!R:R,"否",具体项目表!F:F,"新建")+COUNTIFS(具体项目表!#REF!,B25,具体项目表!S:S,"否",具体项目表!F:F,"新建")+COUNTIFS(具体项目表!#REF!,B25,具体项目表!T:T,"否",具体项目表!F:F,"新建")</f>
        <v>#REF!</v>
      </c>
      <c r="DE25" s="50" t="e">
        <f>DA25/DC25</f>
        <v>#REF!</v>
      </c>
    </row>
    <row r="26" s="4" customFormat="1" ht="40" customHeight="1" spans="1:109">
      <c r="A26" s="25" t="s">
        <v>324</v>
      </c>
      <c r="B26" s="25" t="s">
        <v>325</v>
      </c>
      <c r="C26" s="26" t="e">
        <f>AK26+BS26</f>
        <v>#REF!</v>
      </c>
      <c r="D26" s="27" t="e">
        <f>AL26+BT26</f>
        <v>#REF!</v>
      </c>
      <c r="E26" s="27" t="e">
        <f>AM26+BU26</f>
        <v>#REF!</v>
      </c>
      <c r="F26" s="26" t="e">
        <f>AN26+BV26</f>
        <v>#REF!</v>
      </c>
      <c r="G26" s="28" t="e">
        <f>F26/C26</f>
        <v>#REF!</v>
      </c>
      <c r="H26" s="27" t="e">
        <f>AP26+BX26</f>
        <v>#REF!</v>
      </c>
      <c r="I26" s="28" t="e">
        <f>H26/E26</f>
        <v>#REF!</v>
      </c>
      <c r="J26" s="26" t="e">
        <f>AR26+BZ26</f>
        <v>#REF!</v>
      </c>
      <c r="K26" s="28" t="e">
        <f>J26/(C26-COUNTIFS(具体项目表!#REF!,B26,具体项目表!I:I,"无需办理"))</f>
        <v>#REF!</v>
      </c>
      <c r="L26" s="30" t="e">
        <f>AT26+CB26</f>
        <v>#REF!</v>
      </c>
      <c r="M26" s="28" t="e">
        <f>L26/(C26-COUNTIFS(具体项目表!#REF!,B26,具体项目表!J:J,"无需办理"))</f>
        <v>#REF!</v>
      </c>
      <c r="N26" s="26" t="e">
        <f>AV26+CD26</f>
        <v>#REF!</v>
      </c>
      <c r="O26" s="28" t="e">
        <f>N26/(C26-COUNTIFS(具体项目表!#REF!,B26,具体项目表!K:K,"无需办理"))</f>
        <v>#REF!</v>
      </c>
      <c r="P26" s="30" t="e">
        <f>AX26+CF26</f>
        <v>#REF!</v>
      </c>
      <c r="Q26" s="28" t="e">
        <f>P26/(C26-COUNTIFS(具体项目表!#REF!,B26,具体项目表!L:L,"无需办理"))</f>
        <v>#REF!</v>
      </c>
      <c r="R26" s="30" t="e">
        <f>AZ26+CH26</f>
        <v>#REF!</v>
      </c>
      <c r="S26" s="28" t="e">
        <f>R26/(C26-COUNTIFS(具体项目表!#REF!,B26,具体项目表!M:M,"无需办理"))</f>
        <v>#REF!</v>
      </c>
      <c r="T26" s="26" t="e">
        <f>BB26+CJ26</f>
        <v>#REF!</v>
      </c>
      <c r="U26" s="28" t="e">
        <f>T26/(C26-COUNTIFS(具体项目表!#REF!,B26,具体项目表!N:N,"无需办理"))</f>
        <v>#REF!</v>
      </c>
      <c r="V26" s="26" t="e">
        <f>BD26+CL26</f>
        <v>#REF!</v>
      </c>
      <c r="W26" s="28" t="e">
        <f>V26/(C26-COUNTIFS(具体项目表!#REF!,B26,具体项目表!O:O,"无需办理"))</f>
        <v>#REF!</v>
      </c>
      <c r="X26" s="26" t="e">
        <f>BF26+CN26</f>
        <v>#REF!</v>
      </c>
      <c r="Y26" s="28" t="e">
        <f>X26/(C26-COUNTIFS(具体项目表!#REF!,B26,具体项目表!P:P,"无需办理"))</f>
        <v>#REF!</v>
      </c>
      <c r="Z26" s="26" t="e">
        <f>BH26+CP26</f>
        <v>#REF!</v>
      </c>
      <c r="AA26" s="28" t="e">
        <f>Z26/(C26-COUNTIFS(具体项目表!#REF!,B26,具体项目表!Q:Q,"无需办理"))</f>
        <v>#REF!</v>
      </c>
      <c r="AB26" s="26" t="e">
        <f>BJ26+CR26</f>
        <v>#REF!</v>
      </c>
      <c r="AC26" s="28" t="e">
        <f>AB26/(C26-COUNTIFS(具体项目表!#REF!,B26,具体项目表!R:R,"无需办理"))</f>
        <v>#REF!</v>
      </c>
      <c r="AD26" s="26" t="e">
        <f>BL26+CT26</f>
        <v>#REF!</v>
      </c>
      <c r="AE26" s="28" t="e">
        <f>AD26/(C26-COUNTIFS(具体项目表!#REF!,B26,具体项目表!S:S,"无需办理"))</f>
        <v>#REF!</v>
      </c>
      <c r="AF26" s="26" t="e">
        <f>BN26+CV26</f>
        <v>#REF!</v>
      </c>
      <c r="AG26" s="28" t="e">
        <f>AF26/(C26-COUNTIFS(具体项目表!#REF!,B26,具体项目表!T:T,"无需办理"))</f>
        <v>#REF!</v>
      </c>
      <c r="AH26" s="31" t="e">
        <f>BP26+CX26</f>
        <v>#REF!</v>
      </c>
      <c r="AI26" s="28" t="e">
        <f>AH26/C26</f>
        <v>#REF!</v>
      </c>
      <c r="AJ26" s="25" t="s">
        <v>324</v>
      </c>
      <c r="AK26" s="26" t="e">
        <f>COUNTIFS(具体项目表!#REF!,B26,具体项目表!F:F,"续建")</f>
        <v>#REF!</v>
      </c>
      <c r="AL26" s="27" t="e">
        <f>SUMIFS(具体项目表!G:G,具体项目表!#REF!,B26,具体项目表!F:F,"续建")</f>
        <v>#REF!</v>
      </c>
      <c r="AM26" s="27" t="e">
        <f>SUMIFS(具体项目表!H:H,具体项目表!#REF!,B26,具体项目表!F:F,"续建")</f>
        <v>#REF!</v>
      </c>
      <c r="AN26" s="26" t="e">
        <f>COUNTIFS(具体项目表!#REF!,B26,具体项目表!F:F,"续建",具体项目表!#REF!,"是")</f>
        <v>#REF!</v>
      </c>
      <c r="AO26" s="28" t="e">
        <f>AN26/AK26</f>
        <v>#REF!</v>
      </c>
      <c r="AP26" s="27" t="e">
        <f>SUMIFS(具体项目表!#REF!,具体项目表!#REF!,B26,具体项目表!F:F,"续建")</f>
        <v>#REF!</v>
      </c>
      <c r="AQ26" s="28" t="e">
        <f>AP26/AM26</f>
        <v>#REF!</v>
      </c>
      <c r="AR26" s="26" t="e">
        <f>COUNTIFS(具体项目表!#REF!,B26,具体项目表!I:I,"是",具体项目表!F:F,"续建")</f>
        <v>#REF!</v>
      </c>
      <c r="AS26" s="28" t="e">
        <f>AR26/(AK26-COUNTIFS(具体项目表!#REF!,B26,具体项目表!I:I,"无需办理",具体项目表!F:F,"续建"))</f>
        <v>#REF!</v>
      </c>
      <c r="AT26" s="30" t="e">
        <f>COUNTIFS(具体项目表!#REF!,B26,具体项目表!J:J,"是",具体项目表!F:F,"续建")</f>
        <v>#REF!</v>
      </c>
      <c r="AU26" s="28" t="e">
        <f>AT26/(AK26-COUNTIFS(具体项目表!#REF!,B26,具体项目表!J:J,"无需办理",具体项目表!F:F,"续建"))</f>
        <v>#REF!</v>
      </c>
      <c r="AV26" s="26" t="e">
        <f>COUNTIFS(具体项目表!#REF!,B26,具体项目表!K:K,"是",具体项目表!F:F,"续建")</f>
        <v>#REF!</v>
      </c>
      <c r="AW26" s="28" t="e">
        <f>AV26/(AK26-COUNTIFS(具体项目表!#REF!,B26,具体项目表!K:K,"无需办理",具体项目表!F:F,"续建"))</f>
        <v>#REF!</v>
      </c>
      <c r="AX26" s="30" t="e">
        <f>COUNTIFS(具体项目表!#REF!,B26,具体项目表!L:L,"是",具体项目表!F:F,"续建")</f>
        <v>#REF!</v>
      </c>
      <c r="AY26" s="28" t="e">
        <f>AX26/(AK26-COUNTIFS(具体项目表!#REF!,B26,具体项目表!L:L,"无需办理",具体项目表!F:F,"续建"))</f>
        <v>#REF!</v>
      </c>
      <c r="AZ26" s="30" t="e">
        <f>COUNTIFS(具体项目表!#REF!,B26,具体项目表!M:M,"是",具体项目表!F:F,"续建")</f>
        <v>#REF!</v>
      </c>
      <c r="BA26" s="28" t="e">
        <f>AZ26/(AK26-COUNTIFS(具体项目表!#REF!,B26,具体项目表!M:M,"无需办理",具体项目表!F:F,"续建"))</f>
        <v>#REF!</v>
      </c>
      <c r="BB26" s="26" t="e">
        <f>COUNTIFS(具体项目表!#REF!,B26,具体项目表!N:N,"是",具体项目表!F:F,"续建")</f>
        <v>#REF!</v>
      </c>
      <c r="BC26" s="28" t="e">
        <f>BB26/(AK26-COUNTIFS(具体项目表!#REF!,B26,具体项目表!N:N,"无需办理",具体项目表!F:F,"续建"))</f>
        <v>#REF!</v>
      </c>
      <c r="BD26" s="26" t="e">
        <f>COUNTIFS(具体项目表!#REF!,B26,具体项目表!O:O,"是",具体项目表!F:F,"续建")</f>
        <v>#REF!</v>
      </c>
      <c r="BE26" s="28" t="e">
        <f>BD26/(AK26-COUNTIFS(具体项目表!#REF!,B26,具体项目表!O:O,"无需办理",具体项目表!F:F,"续建"))</f>
        <v>#REF!</v>
      </c>
      <c r="BF26" s="26" t="e">
        <f>COUNTIFS(具体项目表!#REF!,B26,具体项目表!P:P,"是",具体项目表!F:F,"续建")</f>
        <v>#REF!</v>
      </c>
      <c r="BG26" s="28" t="e">
        <f>BF26/(AK26-COUNTIFS(具体项目表!#REF!,B26,具体项目表!P:P,"无需办理",具体项目表!F:F,"续建"))</f>
        <v>#REF!</v>
      </c>
      <c r="BH26" s="26" t="e">
        <f>COUNTIFS(具体项目表!#REF!,B26,具体项目表!Q:Q,"是",具体项目表!F:F,"续建")</f>
        <v>#REF!</v>
      </c>
      <c r="BI26" s="28" t="e">
        <f>BH26/(AK26-COUNTIFS(具体项目表!#REF!,B26,具体项目表!Q:Q,"无需办理",具体项目表!F:F,"续建"))</f>
        <v>#REF!</v>
      </c>
      <c r="BJ26" s="26" t="e">
        <f>COUNTIFS(具体项目表!#REF!,B26,具体项目表!R:R,"是",具体项目表!F:F,"续建")</f>
        <v>#REF!</v>
      </c>
      <c r="BK26" s="28" t="e">
        <f>BJ26/(AK26-COUNTIFS(具体项目表!#REF!,B26,具体项目表!R:R,"无需办理",具体项目表!F:F,"续建"))</f>
        <v>#REF!</v>
      </c>
      <c r="BL26" s="26" t="e">
        <f>COUNTIFS(具体项目表!#REF!,B26,具体项目表!S:S,"是",具体项目表!F:F,"续建")</f>
        <v>#REF!</v>
      </c>
      <c r="BM26" s="28" t="e">
        <f>BL26/(AK26-COUNTIFS(具体项目表!#REF!,B26,具体项目表!S:S,"无需办理",具体项目表!F:F,"续建"))</f>
        <v>#REF!</v>
      </c>
      <c r="BN26" s="26" t="e">
        <f>COUNTIFS(具体项目表!#REF!,B26,具体项目表!T:T,"是",具体项目表!F:F,"续建")</f>
        <v>#REF!</v>
      </c>
      <c r="BO26" s="28" t="e">
        <f>BN26/(AK26-COUNTIFS(具体项目表!#REF!,B26,具体项目表!T:T,"无需办理",具体项目表!F:F,"续建"))</f>
        <v>#REF!</v>
      </c>
      <c r="BP26" s="26" t="e">
        <f>COUNTIFS(具体项目表!#REF!,"0",具体项目表!#REF!,B26,具体项目表!F:F,"续建")</f>
        <v>#REF!</v>
      </c>
      <c r="BQ26" s="28" t="e">
        <f>BP26/AK26</f>
        <v>#REF!</v>
      </c>
      <c r="BR26" s="25" t="s">
        <v>324</v>
      </c>
      <c r="BS26" s="26" t="e">
        <f>COUNTIFS(具体项目表!#REF!,B26,具体项目表!F:F,"新建")</f>
        <v>#REF!</v>
      </c>
      <c r="BT26" s="27" t="e">
        <f>SUMIFS(具体项目表!G:G,具体项目表!#REF!,B26,具体项目表!F:F,"新建")</f>
        <v>#REF!</v>
      </c>
      <c r="BU26" s="27" t="e">
        <f>SUMIFS(具体项目表!H:H,具体项目表!#REF!,B26,具体项目表!F:F,"新建")</f>
        <v>#REF!</v>
      </c>
      <c r="BV26" s="26" t="e">
        <f>COUNTIFS(具体项目表!#REF!,B26,具体项目表!F:F,"新建",具体项目表!#REF!,"是")</f>
        <v>#REF!</v>
      </c>
      <c r="BW26" s="28" t="e">
        <f>BV26/BS26</f>
        <v>#REF!</v>
      </c>
      <c r="BX26" s="27" t="e">
        <f>SUMIFS(具体项目表!#REF!,具体项目表!#REF!,B26,具体项目表!F:F,"新建")</f>
        <v>#REF!</v>
      </c>
      <c r="BY26" s="28" t="e">
        <f>BX26/BU26</f>
        <v>#REF!</v>
      </c>
      <c r="BZ26" s="26" t="e">
        <f>COUNTIFS(具体项目表!#REF!,B26,具体项目表!I:I,"是",具体项目表!F:F,"新建")</f>
        <v>#REF!</v>
      </c>
      <c r="CA26" s="28" t="e">
        <f>BZ26/(BS26-COUNTIFS(具体项目表!#REF!,B26,具体项目表!I:I,"无需办理",具体项目表!F:F,"新建"))</f>
        <v>#REF!</v>
      </c>
      <c r="CB26" s="30" t="e">
        <f>COUNTIFS(具体项目表!#REF!,B26,具体项目表!J:J,"是",具体项目表!F:F,"新建")</f>
        <v>#REF!</v>
      </c>
      <c r="CC26" s="28" t="e">
        <f>CB26/(BS26-COUNTIFS(具体项目表!#REF!,B26,具体项目表!J:J,"无需办理",具体项目表!F:F,"新建"))</f>
        <v>#REF!</v>
      </c>
      <c r="CD26" s="26" t="e">
        <f>COUNTIFS(具体项目表!#REF!,B26,具体项目表!K:K,"是",具体项目表!F:F,"新建")</f>
        <v>#REF!</v>
      </c>
      <c r="CE26" s="28" t="e">
        <f>CD26/(BS26-COUNTIFS(具体项目表!#REF!,B26,具体项目表!K:K,"无需办理",具体项目表!F:F,"新建"))</f>
        <v>#REF!</v>
      </c>
      <c r="CF26" s="30" t="e">
        <f>COUNTIFS(具体项目表!#REF!,B26,具体项目表!L:L,"是",具体项目表!F:F,"新建")</f>
        <v>#REF!</v>
      </c>
      <c r="CG26" s="28" t="e">
        <f>CF26/(BS26-COUNTIFS(具体项目表!#REF!,B26,具体项目表!L:L,"无需办理",具体项目表!F:F,"新建"))</f>
        <v>#REF!</v>
      </c>
      <c r="CH26" s="30" t="e">
        <f>COUNTIFS(具体项目表!#REF!,B26,具体项目表!M:M,"是",具体项目表!F:F,"新建")</f>
        <v>#REF!</v>
      </c>
      <c r="CI26" s="28" t="e">
        <f>CH26/(BS26-COUNTIFS(具体项目表!#REF!,B26,具体项目表!M:M,"无需办理",具体项目表!F:F,"新建"))</f>
        <v>#REF!</v>
      </c>
      <c r="CJ26" s="26" t="e">
        <f>COUNTIFS(具体项目表!#REF!,B26,具体项目表!N:N,"是",具体项目表!F:F,"新建")</f>
        <v>#REF!</v>
      </c>
      <c r="CK26" s="28" t="e">
        <f>CJ26/(BS26-COUNTIFS(具体项目表!#REF!,B26,具体项目表!N:N,"无需办理",具体项目表!F:F,"新建"))</f>
        <v>#REF!</v>
      </c>
      <c r="CL26" s="26" t="e">
        <f>COUNTIFS(具体项目表!#REF!,B26,具体项目表!O:O,"是",具体项目表!F:F,"新建")</f>
        <v>#REF!</v>
      </c>
      <c r="CM26" s="28" t="e">
        <f>CL26/(BS26-COUNTIFS(具体项目表!#REF!,B26,具体项目表!O:O,"无需办理",具体项目表!F:F,"新建"))</f>
        <v>#REF!</v>
      </c>
      <c r="CN26" s="26" t="e">
        <f>COUNTIFS(具体项目表!#REF!,B26,具体项目表!P:P,"是",具体项目表!F:F,"新建")</f>
        <v>#REF!</v>
      </c>
      <c r="CO26" s="33" t="e">
        <f>CN26/(BS26-COUNTIFS(具体项目表!#REF!,B26,具体项目表!P:P,"无需办理",具体项目表!F:F,"新建"))</f>
        <v>#REF!</v>
      </c>
      <c r="CP26" s="26" t="e">
        <f>COUNTIFS(具体项目表!#REF!,B26,具体项目表!Q:Q,"是",具体项目表!F:F,"新建")</f>
        <v>#REF!</v>
      </c>
      <c r="CQ26" s="33" t="e">
        <f>CP26/(BS26-COUNTIFS(具体项目表!#REF!,B26,具体项目表!Q:Q,"无需办理",具体项目表!F:F,"新建"))</f>
        <v>#REF!</v>
      </c>
      <c r="CR26" s="26" t="e">
        <f>COUNTIFS(具体项目表!#REF!,B26,具体项目表!R:R,"是",具体项目表!F:F,"新建")</f>
        <v>#REF!</v>
      </c>
      <c r="CS26" s="28" t="e">
        <f>CR26/(BS26-COUNTIFS(具体项目表!#REF!,B26,具体项目表!R:R,"无需办理",具体项目表!F:F,"新建"))</f>
        <v>#REF!</v>
      </c>
      <c r="CT26" s="26" t="e">
        <f>COUNTIFS(具体项目表!#REF!,B26,具体项目表!S:S,"是",具体项目表!F:F,"新建")</f>
        <v>#REF!</v>
      </c>
      <c r="CU26" s="28" t="e">
        <f>CT26/(BS26-COUNTIFS(具体项目表!#REF!,B26,具体项目表!S:S,"无需办理",具体项目表!F:F,"新建"))</f>
        <v>#REF!</v>
      </c>
      <c r="CV26" s="26" t="e">
        <f>COUNTIFS(具体项目表!#REF!,B26,具体项目表!T:T,"是",具体项目表!F:F,"新建")</f>
        <v>#REF!</v>
      </c>
      <c r="CW26" s="28" t="e">
        <f>CV26/(BS26-COUNTIFS(具体项目表!#REF!,B26,具体项目表!T:T,"无需办理",具体项目表!F:F,"新建"))</f>
        <v>#REF!</v>
      </c>
      <c r="CX26" s="26" t="e">
        <f>COUNTIFS(具体项目表!#REF!,"0",具体项目表!#REF!,B26,具体项目表!F:F,"新建")</f>
        <v>#REF!</v>
      </c>
      <c r="CY26" s="28" t="e">
        <f>CX26/BS26</f>
        <v>#REF!</v>
      </c>
      <c r="CZ26" s="49" t="e">
        <f>CX26-BS26</f>
        <v>#REF!</v>
      </c>
      <c r="DA26" s="4" t="e">
        <f>BZ26+CB26+CD26+CF26+CH26+CL26+CN26+CP26+CR26+CT26+CV26</f>
        <v>#REF!</v>
      </c>
      <c r="DC26" s="4" t="e">
        <f>DA26+DD26</f>
        <v>#REF!</v>
      </c>
      <c r="DD26" s="4" t="e">
        <f>COUNTIFS(具体项目表!#REF!,B26,具体项目表!I:I,"否",具体项目表!F:F,"新建")+COUNTIFS(具体项目表!#REF!,B26,具体项目表!J:J,"否",具体项目表!F:F,"新建")+COUNTIFS(具体项目表!#REF!,B26,具体项目表!K:K,"否",具体项目表!F:F,"新建")+COUNTIFS(具体项目表!#REF!,B26,具体项目表!L:L,"否",具体项目表!F:F,"新建")+COUNTIFS(具体项目表!#REF!,B26,具体项目表!M:M,"否",具体项目表!F:F,"新建")+COUNTIFS(具体项目表!#REF!,B26,具体项目表!O:O,"否",具体项目表!F:F,"新建")+COUNTIFS(具体项目表!#REF!,B26,具体项目表!P:P,"否",具体项目表!F:F,"新建")+COUNTIFS(具体项目表!#REF!,B26,具体项目表!Q:Q,"否",具体项目表!F:F,"新建")+COUNTIFS(具体项目表!#REF!,B26,具体项目表!R:R,"否",具体项目表!F:F,"新建")+COUNTIFS(具体项目表!#REF!,B26,具体项目表!S:S,"否",具体项目表!F:F,"新建")+COUNTIFS(具体项目表!#REF!,B26,具体项目表!T:T,"否",具体项目表!F:F,"新建")</f>
        <v>#REF!</v>
      </c>
      <c r="DE26" s="50" t="e">
        <f>DA26/DC26</f>
        <v>#REF!</v>
      </c>
    </row>
    <row r="27" s="4" customFormat="1" ht="40" customHeight="1" spans="1:109">
      <c r="A27" s="25" t="s">
        <v>326</v>
      </c>
      <c r="B27" s="25" t="s">
        <v>327</v>
      </c>
      <c r="C27" s="26" t="e">
        <f>AK27+BS27</f>
        <v>#REF!</v>
      </c>
      <c r="D27" s="27" t="e">
        <f>AL27+BT27</f>
        <v>#REF!</v>
      </c>
      <c r="E27" s="27" t="e">
        <f>AM27+BU27</f>
        <v>#REF!</v>
      </c>
      <c r="F27" s="26" t="e">
        <f>AN27+BV27</f>
        <v>#REF!</v>
      </c>
      <c r="G27" s="28" t="e">
        <f>F27/C27</f>
        <v>#REF!</v>
      </c>
      <c r="H27" s="27" t="e">
        <f>AP27+BX27</f>
        <v>#REF!</v>
      </c>
      <c r="I27" s="28" t="e">
        <f>H27/E27</f>
        <v>#REF!</v>
      </c>
      <c r="J27" s="26" t="e">
        <f>AR27+BZ27</f>
        <v>#REF!</v>
      </c>
      <c r="K27" s="28" t="e">
        <f>J27/(C27-COUNTIFS(具体项目表!#REF!,B27,具体项目表!I:I,"无需办理"))</f>
        <v>#REF!</v>
      </c>
      <c r="L27" s="30" t="e">
        <f>AT27+CB27</f>
        <v>#REF!</v>
      </c>
      <c r="M27" s="28" t="e">
        <f>L27/(C27-COUNTIFS(具体项目表!#REF!,B27,具体项目表!J:J,"无需办理"))</f>
        <v>#REF!</v>
      </c>
      <c r="N27" s="26" t="e">
        <f>AV27+CD27</f>
        <v>#REF!</v>
      </c>
      <c r="O27" s="28" t="e">
        <f>N27/(C27-COUNTIFS(具体项目表!#REF!,B27,具体项目表!K:K,"无需办理"))</f>
        <v>#REF!</v>
      </c>
      <c r="P27" s="30" t="e">
        <f>AX27+CF27</f>
        <v>#REF!</v>
      </c>
      <c r="Q27" s="28" t="e">
        <f>P27/(C27-COUNTIFS(具体项目表!#REF!,B27,具体项目表!L:L,"无需办理"))</f>
        <v>#REF!</v>
      </c>
      <c r="R27" s="30" t="e">
        <f>AZ27+CH27</f>
        <v>#REF!</v>
      </c>
      <c r="S27" s="28" t="e">
        <f>R27/(C27-COUNTIFS(具体项目表!#REF!,B27,具体项目表!M:M,"无需办理"))</f>
        <v>#REF!</v>
      </c>
      <c r="T27" s="26" t="e">
        <f>BB27+CJ27</f>
        <v>#REF!</v>
      </c>
      <c r="U27" s="28" t="e">
        <f>T27/(C27-COUNTIFS(具体项目表!#REF!,B27,具体项目表!N:N,"无需办理"))</f>
        <v>#REF!</v>
      </c>
      <c r="V27" s="26" t="e">
        <f>BD27+CL27</f>
        <v>#REF!</v>
      </c>
      <c r="W27" s="28" t="e">
        <f>V27/(C27-COUNTIFS(具体项目表!#REF!,B27,具体项目表!O:O,"无需办理"))</f>
        <v>#REF!</v>
      </c>
      <c r="X27" s="26" t="e">
        <f>BF27+CN27</f>
        <v>#REF!</v>
      </c>
      <c r="Y27" s="28" t="e">
        <f>X27/(C27-COUNTIFS(具体项目表!#REF!,B27,具体项目表!P:P,"无需办理"))</f>
        <v>#REF!</v>
      </c>
      <c r="Z27" s="26" t="e">
        <f>BH27+CP27</f>
        <v>#REF!</v>
      </c>
      <c r="AA27" s="28" t="e">
        <f>Z27/(C27-COUNTIFS(具体项目表!#REF!,B27,具体项目表!Q:Q,"无需办理"))</f>
        <v>#REF!</v>
      </c>
      <c r="AB27" s="26" t="e">
        <f>BJ27+CR27</f>
        <v>#REF!</v>
      </c>
      <c r="AC27" s="28" t="e">
        <f>AB27/(C27-COUNTIFS(具体项目表!#REF!,B27,具体项目表!R:R,"无需办理"))</f>
        <v>#REF!</v>
      </c>
      <c r="AD27" s="26" t="e">
        <f>BL27+CT27</f>
        <v>#REF!</v>
      </c>
      <c r="AE27" s="28" t="e">
        <f>AD27/(C27-COUNTIFS(具体项目表!#REF!,B27,具体项目表!S:S,"无需办理"))</f>
        <v>#REF!</v>
      </c>
      <c r="AF27" s="26" t="e">
        <f>BN27+CV27</f>
        <v>#REF!</v>
      </c>
      <c r="AG27" s="28" t="e">
        <f>AF27/(C27-COUNTIFS(具体项目表!#REF!,B27,具体项目表!T:T,"无需办理"))</f>
        <v>#REF!</v>
      </c>
      <c r="AH27" s="31" t="e">
        <f>BP27+CX27</f>
        <v>#REF!</v>
      </c>
      <c r="AI27" s="28" t="e">
        <f>AH27/C27</f>
        <v>#REF!</v>
      </c>
      <c r="AJ27" s="25" t="s">
        <v>326</v>
      </c>
      <c r="AK27" s="26" t="e">
        <f>COUNTIFS(具体项目表!#REF!,B27,具体项目表!F:F,"续建")</f>
        <v>#REF!</v>
      </c>
      <c r="AL27" s="27" t="e">
        <f>SUMIFS(具体项目表!G:G,具体项目表!#REF!,B27,具体项目表!F:F,"续建")</f>
        <v>#REF!</v>
      </c>
      <c r="AM27" s="27" t="e">
        <f>SUMIFS(具体项目表!H:H,具体项目表!#REF!,B27,具体项目表!F:F,"续建")</f>
        <v>#REF!</v>
      </c>
      <c r="AN27" s="26" t="e">
        <f>COUNTIFS(具体项目表!#REF!,B27,具体项目表!F:F,"续建",具体项目表!#REF!,"是")</f>
        <v>#REF!</v>
      </c>
      <c r="AO27" s="28" t="e">
        <f>AN27/AK27</f>
        <v>#REF!</v>
      </c>
      <c r="AP27" s="27" t="e">
        <f>SUMIFS(具体项目表!#REF!,具体项目表!#REF!,B27,具体项目表!F:F,"续建")</f>
        <v>#REF!</v>
      </c>
      <c r="AQ27" s="28" t="e">
        <f>AP27/AM27</f>
        <v>#REF!</v>
      </c>
      <c r="AR27" s="26" t="e">
        <f>COUNTIFS(具体项目表!#REF!,B27,具体项目表!I:I,"是",具体项目表!F:F,"续建")</f>
        <v>#REF!</v>
      </c>
      <c r="AS27" s="28" t="e">
        <f>AR27/(AK27-COUNTIFS(具体项目表!#REF!,B27,具体项目表!I:I,"无需办理",具体项目表!F:F,"续建"))</f>
        <v>#REF!</v>
      </c>
      <c r="AT27" s="30" t="e">
        <f>COUNTIFS(具体项目表!#REF!,B27,具体项目表!J:J,"是",具体项目表!F:F,"续建")</f>
        <v>#REF!</v>
      </c>
      <c r="AU27" s="28" t="e">
        <f>AT27/(AK27-COUNTIFS(具体项目表!#REF!,B27,具体项目表!J:J,"无需办理",具体项目表!F:F,"续建"))</f>
        <v>#REF!</v>
      </c>
      <c r="AV27" s="26" t="e">
        <f>COUNTIFS(具体项目表!#REF!,B27,具体项目表!K:K,"是",具体项目表!F:F,"续建")</f>
        <v>#REF!</v>
      </c>
      <c r="AW27" s="28" t="e">
        <f>AV27/(AK27-COUNTIFS(具体项目表!#REF!,B27,具体项目表!K:K,"无需办理",具体项目表!F:F,"续建"))</f>
        <v>#REF!</v>
      </c>
      <c r="AX27" s="30" t="e">
        <f>COUNTIFS(具体项目表!#REF!,B27,具体项目表!L:L,"是",具体项目表!F:F,"续建")</f>
        <v>#REF!</v>
      </c>
      <c r="AY27" s="28" t="e">
        <f>AX27/(AK27-COUNTIFS(具体项目表!#REF!,B27,具体项目表!L:L,"无需办理",具体项目表!F:F,"续建"))</f>
        <v>#REF!</v>
      </c>
      <c r="AZ27" s="30" t="e">
        <f>COUNTIFS(具体项目表!#REF!,B27,具体项目表!M:M,"是",具体项目表!F:F,"续建")</f>
        <v>#REF!</v>
      </c>
      <c r="BA27" s="28" t="e">
        <f>AZ27/(AK27-COUNTIFS(具体项目表!#REF!,B27,具体项目表!M:M,"无需办理",具体项目表!F:F,"续建"))</f>
        <v>#REF!</v>
      </c>
      <c r="BB27" s="26" t="e">
        <f>COUNTIFS(具体项目表!#REF!,B27,具体项目表!N:N,"是",具体项目表!F:F,"续建")</f>
        <v>#REF!</v>
      </c>
      <c r="BC27" s="28" t="e">
        <f>BB27/(AK27-COUNTIFS(具体项目表!#REF!,B27,具体项目表!N:N,"无需办理",具体项目表!F:F,"续建"))</f>
        <v>#REF!</v>
      </c>
      <c r="BD27" s="26" t="e">
        <f>COUNTIFS(具体项目表!#REF!,B27,具体项目表!O:O,"是",具体项目表!F:F,"续建")</f>
        <v>#REF!</v>
      </c>
      <c r="BE27" s="28" t="e">
        <f>BD27/(AK27-COUNTIFS(具体项目表!#REF!,B27,具体项目表!O:O,"无需办理",具体项目表!F:F,"续建"))</f>
        <v>#REF!</v>
      </c>
      <c r="BF27" s="26" t="e">
        <f>COUNTIFS(具体项目表!#REF!,B27,具体项目表!P:P,"是",具体项目表!F:F,"续建")</f>
        <v>#REF!</v>
      </c>
      <c r="BG27" s="28" t="e">
        <f>BF27/(AK27-COUNTIFS(具体项目表!#REF!,B27,具体项目表!P:P,"无需办理",具体项目表!F:F,"续建"))</f>
        <v>#REF!</v>
      </c>
      <c r="BH27" s="26" t="e">
        <f>COUNTIFS(具体项目表!#REF!,B27,具体项目表!Q:Q,"是",具体项目表!F:F,"续建")</f>
        <v>#REF!</v>
      </c>
      <c r="BI27" s="28" t="e">
        <f>BH27/(AK27-COUNTIFS(具体项目表!#REF!,B27,具体项目表!Q:Q,"无需办理",具体项目表!F:F,"续建"))</f>
        <v>#REF!</v>
      </c>
      <c r="BJ27" s="26" t="e">
        <f>COUNTIFS(具体项目表!#REF!,B27,具体项目表!R:R,"是",具体项目表!F:F,"续建")</f>
        <v>#REF!</v>
      </c>
      <c r="BK27" s="28" t="e">
        <f>BJ27/(AK27-COUNTIFS(具体项目表!#REF!,B27,具体项目表!R:R,"无需办理",具体项目表!F:F,"续建"))</f>
        <v>#REF!</v>
      </c>
      <c r="BL27" s="26" t="e">
        <f>COUNTIFS(具体项目表!#REF!,B27,具体项目表!S:S,"是",具体项目表!F:F,"续建")</f>
        <v>#REF!</v>
      </c>
      <c r="BM27" s="28" t="e">
        <f>BL27/(AK27-COUNTIFS(具体项目表!#REF!,B27,具体项目表!S:S,"无需办理",具体项目表!F:F,"续建"))</f>
        <v>#REF!</v>
      </c>
      <c r="BN27" s="26" t="e">
        <f>COUNTIFS(具体项目表!#REF!,B27,具体项目表!T:T,"是",具体项目表!F:F,"续建")</f>
        <v>#REF!</v>
      </c>
      <c r="BO27" s="28" t="e">
        <f>BN27/(AK27-COUNTIFS(具体项目表!#REF!,B27,具体项目表!T:T,"无需办理",具体项目表!F:F,"续建"))</f>
        <v>#REF!</v>
      </c>
      <c r="BP27" s="26" t="e">
        <f>COUNTIFS(具体项目表!#REF!,"0",具体项目表!#REF!,B27,具体项目表!F:F,"续建")</f>
        <v>#REF!</v>
      </c>
      <c r="BQ27" s="28" t="e">
        <f>BP27/AK27</f>
        <v>#REF!</v>
      </c>
      <c r="BR27" s="25" t="s">
        <v>326</v>
      </c>
      <c r="BS27" s="26" t="e">
        <f>COUNTIFS(具体项目表!#REF!,B27,具体项目表!F:F,"新建")</f>
        <v>#REF!</v>
      </c>
      <c r="BT27" s="27" t="e">
        <f>SUMIFS(具体项目表!G:G,具体项目表!#REF!,B27,具体项目表!F:F,"新建")</f>
        <v>#REF!</v>
      </c>
      <c r="BU27" s="27" t="e">
        <f>SUMIFS(具体项目表!H:H,具体项目表!#REF!,B27,具体项目表!F:F,"新建")</f>
        <v>#REF!</v>
      </c>
      <c r="BV27" s="26" t="e">
        <f>COUNTIFS(具体项目表!#REF!,B27,具体项目表!F:F,"新建",具体项目表!#REF!,"是")</f>
        <v>#REF!</v>
      </c>
      <c r="BW27" s="28" t="e">
        <f>BV27/BS27</f>
        <v>#REF!</v>
      </c>
      <c r="BX27" s="27" t="e">
        <f>SUMIFS(具体项目表!#REF!,具体项目表!#REF!,B27,具体项目表!F:F,"新建")</f>
        <v>#REF!</v>
      </c>
      <c r="BY27" s="28" t="e">
        <f>BX27/BU27</f>
        <v>#REF!</v>
      </c>
      <c r="BZ27" s="26" t="e">
        <f>COUNTIFS(具体项目表!#REF!,B27,具体项目表!I:I,"是",具体项目表!F:F,"新建")</f>
        <v>#REF!</v>
      </c>
      <c r="CA27" s="28" t="e">
        <f>BZ27/(BS27-COUNTIFS(具体项目表!#REF!,B27,具体项目表!I:I,"无需办理",具体项目表!F:F,"新建"))</f>
        <v>#REF!</v>
      </c>
      <c r="CB27" s="30" t="e">
        <f>COUNTIFS(具体项目表!#REF!,B27,具体项目表!J:J,"是",具体项目表!F:F,"新建")</f>
        <v>#REF!</v>
      </c>
      <c r="CC27" s="28" t="e">
        <f>CB27/(BS27-COUNTIFS(具体项目表!#REF!,B27,具体项目表!J:J,"无需办理",具体项目表!F:F,"新建"))</f>
        <v>#REF!</v>
      </c>
      <c r="CD27" s="26" t="e">
        <f>COUNTIFS(具体项目表!#REF!,B27,具体项目表!K:K,"是",具体项目表!F:F,"新建")</f>
        <v>#REF!</v>
      </c>
      <c r="CE27" s="28" t="e">
        <f>CD27/(BS27-COUNTIFS(具体项目表!#REF!,B27,具体项目表!K:K,"无需办理",具体项目表!F:F,"新建"))</f>
        <v>#REF!</v>
      </c>
      <c r="CF27" s="30" t="e">
        <f>COUNTIFS(具体项目表!#REF!,B27,具体项目表!L:L,"是",具体项目表!F:F,"新建")</f>
        <v>#REF!</v>
      </c>
      <c r="CG27" s="28" t="e">
        <f>CF27/(BS27-COUNTIFS(具体项目表!#REF!,B27,具体项目表!L:L,"无需办理",具体项目表!F:F,"新建"))</f>
        <v>#REF!</v>
      </c>
      <c r="CH27" s="30" t="e">
        <f>COUNTIFS(具体项目表!#REF!,B27,具体项目表!M:M,"是",具体项目表!F:F,"新建")</f>
        <v>#REF!</v>
      </c>
      <c r="CI27" s="28" t="e">
        <f>CH27/(BS27-COUNTIFS(具体项目表!#REF!,B27,具体项目表!M:M,"无需办理",具体项目表!F:F,"新建"))</f>
        <v>#REF!</v>
      </c>
      <c r="CJ27" s="26" t="e">
        <f>COUNTIFS(具体项目表!#REF!,B27,具体项目表!N:N,"是",具体项目表!F:F,"新建")</f>
        <v>#REF!</v>
      </c>
      <c r="CK27" s="28" t="e">
        <f>CJ27/(BS27-COUNTIFS(具体项目表!#REF!,B27,具体项目表!N:N,"无需办理",具体项目表!F:F,"新建"))</f>
        <v>#REF!</v>
      </c>
      <c r="CL27" s="26" t="e">
        <f>COUNTIFS(具体项目表!#REF!,B27,具体项目表!O:O,"是",具体项目表!F:F,"新建")</f>
        <v>#REF!</v>
      </c>
      <c r="CM27" s="28" t="e">
        <f>CL27/(BS27-COUNTIFS(具体项目表!#REF!,B27,具体项目表!O:O,"无需办理",具体项目表!F:F,"新建"))</f>
        <v>#REF!</v>
      </c>
      <c r="CN27" s="26" t="e">
        <f>COUNTIFS(具体项目表!#REF!,B27,具体项目表!P:P,"是",具体项目表!F:F,"新建")</f>
        <v>#REF!</v>
      </c>
      <c r="CO27" s="33" t="e">
        <f>CN27/(BS27-COUNTIFS(具体项目表!#REF!,B27,具体项目表!P:P,"无需办理",具体项目表!F:F,"新建"))</f>
        <v>#REF!</v>
      </c>
      <c r="CP27" s="26" t="e">
        <f>COUNTIFS(具体项目表!#REF!,B27,具体项目表!Q:Q,"是",具体项目表!F:F,"新建")</f>
        <v>#REF!</v>
      </c>
      <c r="CQ27" s="33" t="e">
        <f>CP27/(BS27-COUNTIFS(具体项目表!#REF!,B27,具体项目表!Q:Q,"无需办理",具体项目表!F:F,"新建"))</f>
        <v>#REF!</v>
      </c>
      <c r="CR27" s="26" t="e">
        <f>COUNTIFS(具体项目表!#REF!,B27,具体项目表!R:R,"是",具体项目表!F:F,"新建")</f>
        <v>#REF!</v>
      </c>
      <c r="CS27" s="28" t="e">
        <f>CR27/(BS27-COUNTIFS(具体项目表!#REF!,B27,具体项目表!R:R,"无需办理",具体项目表!F:F,"新建"))</f>
        <v>#REF!</v>
      </c>
      <c r="CT27" s="26" t="e">
        <f>COUNTIFS(具体项目表!#REF!,B27,具体项目表!S:S,"是",具体项目表!F:F,"新建")</f>
        <v>#REF!</v>
      </c>
      <c r="CU27" s="28" t="e">
        <f>CT27/(BS27-COUNTIFS(具体项目表!#REF!,B27,具体项目表!S:S,"无需办理",具体项目表!F:F,"新建"))</f>
        <v>#REF!</v>
      </c>
      <c r="CV27" s="26" t="e">
        <f>COUNTIFS(具体项目表!#REF!,B27,具体项目表!T:T,"是",具体项目表!F:F,"新建")</f>
        <v>#REF!</v>
      </c>
      <c r="CW27" s="28" t="e">
        <f>CV27/(BS27-COUNTIFS(具体项目表!#REF!,B27,具体项目表!T:T,"无需办理",具体项目表!F:F,"新建"))</f>
        <v>#REF!</v>
      </c>
      <c r="CX27" s="26" t="e">
        <f>COUNTIFS(具体项目表!#REF!,"0",具体项目表!#REF!,B27,具体项目表!F:F,"新建")</f>
        <v>#REF!</v>
      </c>
      <c r="CY27" s="28" t="e">
        <f>CX27/BS27</f>
        <v>#REF!</v>
      </c>
      <c r="CZ27" s="49" t="e">
        <f>CX27-BS27</f>
        <v>#REF!</v>
      </c>
      <c r="DA27" s="4" t="e">
        <f>BZ27+CB27+CD27+CF27+CH27+CL27+CN27+CP27+CR27+CT27+CV27</f>
        <v>#REF!</v>
      </c>
      <c r="DC27" s="4" t="e">
        <f>DA27+DD27</f>
        <v>#REF!</v>
      </c>
      <c r="DD27" s="4" t="e">
        <f>COUNTIFS(具体项目表!#REF!,B27,具体项目表!I:I,"否",具体项目表!F:F,"新建")+COUNTIFS(具体项目表!#REF!,B27,具体项目表!J:J,"否",具体项目表!F:F,"新建")+COUNTIFS(具体项目表!#REF!,B27,具体项目表!K:K,"否",具体项目表!F:F,"新建")+COUNTIFS(具体项目表!#REF!,B27,具体项目表!L:L,"否",具体项目表!F:F,"新建")+COUNTIFS(具体项目表!#REF!,B27,具体项目表!M:M,"否",具体项目表!F:F,"新建")+COUNTIFS(具体项目表!#REF!,B27,具体项目表!O:O,"否",具体项目表!F:F,"新建")+COUNTIFS(具体项目表!#REF!,B27,具体项目表!P:P,"否",具体项目表!F:F,"新建")+COUNTIFS(具体项目表!#REF!,B27,具体项目表!Q:Q,"否",具体项目表!F:F,"新建")+COUNTIFS(具体项目表!#REF!,B27,具体项目表!R:R,"否",具体项目表!F:F,"新建")+COUNTIFS(具体项目表!#REF!,B27,具体项目表!S:S,"否",具体项目表!F:F,"新建")+COUNTIFS(具体项目表!#REF!,B27,具体项目表!T:T,"否",具体项目表!F:F,"新建")</f>
        <v>#REF!</v>
      </c>
      <c r="DE27" s="50" t="e">
        <f>DA27/DC27</f>
        <v>#REF!</v>
      </c>
    </row>
    <row r="28" s="4" customFormat="1" ht="40" customHeight="1" spans="1:109">
      <c r="A28" s="37" t="s">
        <v>328</v>
      </c>
      <c r="B28" s="25"/>
      <c r="C28" s="26" t="e">
        <f>SUM(C17:C27)</f>
        <v>#REF!</v>
      </c>
      <c r="D28" s="27" t="e">
        <f>SUM(D17:D27)</f>
        <v>#REF!</v>
      </c>
      <c r="E28" s="27" t="e">
        <f>SUM(E17:E27)</f>
        <v>#REF!</v>
      </c>
      <c r="F28" s="26" t="e">
        <f>SUM(F17:F27)</f>
        <v>#REF!</v>
      </c>
      <c r="G28" s="28" t="e">
        <f>F28/C28</f>
        <v>#REF!</v>
      </c>
      <c r="H28" s="27" t="e">
        <f>SUM(H17:H27)</f>
        <v>#REF!</v>
      </c>
      <c r="I28" s="28" t="e">
        <f>H28/E28</f>
        <v>#REF!</v>
      </c>
      <c r="J28" s="26" t="e">
        <f>AR28+BZ28</f>
        <v>#REF!</v>
      </c>
      <c r="K28" s="28" t="e">
        <f>J28/(C28-COUNTIFS(具体项目表!#REF!,B17,具体项目表!I:I,"无需办理")-COUNTIFS(具体项目表!#REF!,B18,具体项目表!I:I,"无需办理")-COUNTIFS(具体项目表!#REF!,B19,具体项目表!I:I,"无需办理")-COUNTIFS(具体项目表!#REF!,B20,具体项目表!I:I,"无需办理")-COUNTIFS(具体项目表!#REF!,B21,具体项目表!I:I,"无需办理")-COUNTIFS(具体项目表!#REF!,B22,具体项目表!I:I,"无需办理")-COUNTIFS(具体项目表!#REF!,B23,具体项目表!I:I,"无需办理")-COUNTIFS(具体项目表!#REF!,B24,具体项目表!I:I,"无需办理")-COUNTIFS(具体项目表!#REF!,B25,具体项目表!I:I,"无需办理")-COUNTIFS(具体项目表!#REF!,B26,具体项目表!I:I,"无需办理")-COUNTIFS(具体项目表!#REF!,B27,具体项目表!I:I,"无需办理"))</f>
        <v>#REF!</v>
      </c>
      <c r="L28" s="30" t="e">
        <f>AT28+CB28</f>
        <v>#REF!</v>
      </c>
      <c r="M28" s="28" t="e">
        <f>L28/(C28-COUNTIFS(具体项目表!#REF!,B17,具体项目表!J:J,"无需办理")-COUNTIFS(具体项目表!#REF!,B18,具体项目表!J:J,"无需办理")-COUNTIFS(具体项目表!#REF!,B19,具体项目表!J:J,"无需办理")-COUNTIFS(具体项目表!#REF!,B20,具体项目表!J:J,"无需办理")-COUNTIFS(具体项目表!#REF!,B21,具体项目表!J:J,"无需办理")-COUNTIFS(具体项目表!#REF!,B22,具体项目表!J:J,"无需办理")-COUNTIFS(具体项目表!#REF!,B23,具体项目表!J:J,"无需办理")-COUNTIFS(具体项目表!#REF!,B24,具体项目表!J:J,"无需办理")-COUNTIFS(具体项目表!#REF!,B25,具体项目表!J:J,"无需办理")-COUNTIFS(具体项目表!#REF!,B26,具体项目表!J:J,"无需办理")-COUNTIFS(具体项目表!#REF!,B27,具体项目表!J:J,"无需办理"))</f>
        <v>#REF!</v>
      </c>
      <c r="N28" s="26" t="e">
        <f>AV28+CD28</f>
        <v>#REF!</v>
      </c>
      <c r="O28" s="28" t="e">
        <f>N28/(C28-COUNTIFS(具体项目表!#REF!,B17,具体项目表!K:K,"无需办理")-COUNTIFS(具体项目表!#REF!,B18,具体项目表!K:K,"无需办理")-COUNTIFS(具体项目表!#REF!,B19,具体项目表!K:K,"无需办理")-COUNTIFS(具体项目表!#REF!,B20,具体项目表!K:K,"无需办理")-COUNTIFS(具体项目表!#REF!,B21,具体项目表!K:K,"无需办理")-COUNTIFS(具体项目表!#REF!,B22,具体项目表!K:K,"无需办理")-COUNTIFS(具体项目表!#REF!,B23,具体项目表!K:K,"无需办理")-COUNTIFS(具体项目表!#REF!,B24,具体项目表!K:K,"无需办理")-COUNTIFS(具体项目表!#REF!,B25,具体项目表!K:K,"无需办理")-COUNTIFS(具体项目表!#REF!,B26,具体项目表!K:K,"无需办理")-COUNTIFS(具体项目表!#REF!,B27,具体项目表!K:K,"无需办理"))</f>
        <v>#REF!</v>
      </c>
      <c r="P28" s="30" t="e">
        <f>AX28+CF28</f>
        <v>#REF!</v>
      </c>
      <c r="Q28" s="28" t="e">
        <f>P28/(C28-COUNTIFS(具体项目表!#REF!,B17,具体项目表!L:L,"无需办理")-COUNTIFS(具体项目表!#REF!,B18,具体项目表!L:L,"无需办理")-COUNTIFS(具体项目表!#REF!,B19,具体项目表!L:L,"无需办理")-COUNTIFS(具体项目表!#REF!,B20,具体项目表!L:L,"无需办理")-COUNTIFS(具体项目表!#REF!,B21,具体项目表!L:L,"无需办理")-COUNTIFS(具体项目表!#REF!,B22,具体项目表!L:L,"无需办理")-COUNTIFS(具体项目表!#REF!,B23,具体项目表!L:L,"无需办理")-COUNTIFS(具体项目表!#REF!,B24,具体项目表!L:L,"无需办理")-COUNTIFS(具体项目表!#REF!,B25,具体项目表!L:L,"无需办理")-COUNTIFS(具体项目表!#REF!,B26,具体项目表!L:L,"无需办理")-COUNTIFS(具体项目表!#REF!,B27,具体项目表!L:L,"无需办理"))</f>
        <v>#REF!</v>
      </c>
      <c r="R28" s="30" t="e">
        <f>AZ28+CH28</f>
        <v>#REF!</v>
      </c>
      <c r="S28" s="28" t="e">
        <f>R28/(C28-COUNTIFS(具体项目表!#REF!,B17,具体项目表!M:M,"无需办理")-COUNTIFS(具体项目表!#REF!,B18,具体项目表!M:M,"无需办理")-COUNTIFS(具体项目表!#REF!,B19,具体项目表!M:M,"无需办理")-COUNTIFS(具体项目表!#REF!,B20,具体项目表!M:M,"无需办理")-COUNTIFS(具体项目表!#REF!,B21,具体项目表!M:M,"无需办理")-COUNTIFS(具体项目表!#REF!,B22,具体项目表!M:M,"无需办理")-COUNTIFS(具体项目表!#REF!,B23,具体项目表!M:M,"无需办理")-COUNTIFS(具体项目表!#REF!,B24,具体项目表!M:M,"无需办理")-COUNTIFS(具体项目表!#REF!,B25,具体项目表!M:M,"无需办理")-COUNTIFS(具体项目表!#REF!,B26,具体项目表!M:M,"无需办理")-COUNTIFS(具体项目表!#REF!,B27,具体项目表!M:M,"无需办理"))</f>
        <v>#REF!</v>
      </c>
      <c r="T28" s="26" t="e">
        <f>BB28+CJ28</f>
        <v>#REF!</v>
      </c>
      <c r="U28" s="28" t="e">
        <f>T28/(C28-COUNTIFS(具体项目表!#REF!,B17,具体项目表!N:N,"无需办理")-COUNTIFS(具体项目表!#REF!,B18,具体项目表!N:N,"无需办理")-COUNTIFS(具体项目表!#REF!,B19,具体项目表!N:N,"无需办理")-COUNTIFS(具体项目表!#REF!,B20,具体项目表!N:N,"无需办理")-COUNTIFS(具体项目表!#REF!,B21,具体项目表!N:N,"无需办理")-COUNTIFS(具体项目表!#REF!,B22,具体项目表!N:N,"无需办理")-COUNTIFS(具体项目表!#REF!,B23,具体项目表!N:N,"无需办理")-COUNTIFS(具体项目表!#REF!,B24,具体项目表!N:N,"无需办理")-COUNTIFS(具体项目表!#REF!,B25,具体项目表!N:N,"无需办理")-COUNTIFS(具体项目表!#REF!,B26,具体项目表!N:N,"无需办理")-COUNTIFS(具体项目表!#REF!,B27,具体项目表!N:N,"无需办理"))</f>
        <v>#REF!</v>
      </c>
      <c r="V28" s="26" t="e">
        <f>BD28+CL28</f>
        <v>#REF!</v>
      </c>
      <c r="W28" s="28" t="e">
        <f>V28/(C28-COUNTIFS(具体项目表!#REF!,B17,具体项目表!O:O,"无需办理")-COUNTIFS(具体项目表!#REF!,B18,具体项目表!O:O,"无需办理")-COUNTIFS(具体项目表!#REF!,B19,具体项目表!O:O,"无需办理")-COUNTIFS(具体项目表!#REF!,B20,具体项目表!O:O,"无需办理")-COUNTIFS(具体项目表!#REF!,B21,具体项目表!O:O,"无需办理")-COUNTIFS(具体项目表!#REF!,B22,具体项目表!O:O,"无需办理")-COUNTIFS(具体项目表!#REF!,B23,具体项目表!O:O,"无需办理")-COUNTIFS(具体项目表!#REF!,B24,具体项目表!O:O,"无需办理")-COUNTIFS(具体项目表!#REF!,B25,具体项目表!O:O,"无需办理")-COUNTIFS(具体项目表!#REF!,B26,具体项目表!O:O,"无需办理")-COUNTIFS(具体项目表!#REF!,B27,具体项目表!O:O,"无需办理"))</f>
        <v>#REF!</v>
      </c>
      <c r="X28" s="26" t="e">
        <f>BF28+CN28</f>
        <v>#REF!</v>
      </c>
      <c r="Y28" s="28" t="e">
        <f>X28/(C28-COUNTIFS(具体项目表!#REF!,B17,具体项目表!P:P,"无需办理")-COUNTIFS(具体项目表!#REF!,B18,具体项目表!P:P,"无需办理")-COUNTIFS(具体项目表!#REF!,B19,具体项目表!P:P,"无需办理")-COUNTIFS(具体项目表!#REF!,B20,具体项目表!P:P,"无需办理")-COUNTIFS(具体项目表!#REF!,B21,具体项目表!P:P,"无需办理")-COUNTIFS(具体项目表!#REF!,B22,具体项目表!P:P,"无需办理")-COUNTIFS(具体项目表!#REF!,B23,具体项目表!P:P,"无需办理")-COUNTIFS(具体项目表!#REF!,B24,具体项目表!P:P,"无需办理")-COUNTIFS(具体项目表!#REF!,B25,具体项目表!P:P,"无需办理")-COUNTIFS(具体项目表!#REF!,B26,具体项目表!P:P,"无需办理")-COUNTIFS(具体项目表!#REF!,B27,具体项目表!P:P,"无需办理"))</f>
        <v>#REF!</v>
      </c>
      <c r="Z28" s="26" t="e">
        <f>BH28+CP28</f>
        <v>#REF!</v>
      </c>
      <c r="AA28" s="28" t="e">
        <f>Z28/(C28-COUNTIFS(具体项目表!#REF!,B17,具体项目表!Q:Q,"无需办理")-COUNTIFS(具体项目表!#REF!,B18,具体项目表!Q:Q,"无需办理")-COUNTIFS(具体项目表!#REF!,B19,具体项目表!Q:Q,"无需办理")-COUNTIFS(具体项目表!#REF!,B20,具体项目表!Q:Q,"无需办理")-COUNTIFS(具体项目表!#REF!,B21,具体项目表!Q:Q,"无需办理")-COUNTIFS(具体项目表!#REF!,B22,具体项目表!Q:Q,"无需办理")-COUNTIFS(具体项目表!#REF!,B23,具体项目表!Q:Q,"无需办理")-COUNTIFS(具体项目表!#REF!,B24,具体项目表!Q:Q,"无需办理")-COUNTIFS(具体项目表!#REF!,B25,具体项目表!Q:Q,"无需办理")-COUNTIFS(具体项目表!#REF!,B26,具体项目表!Q:Q,"无需办理")-COUNTIFS(具体项目表!#REF!,B27,具体项目表!Q:Q,"无需办理"))</f>
        <v>#REF!</v>
      </c>
      <c r="AB28" s="26" t="e">
        <f>BJ28+CR28</f>
        <v>#REF!</v>
      </c>
      <c r="AC28" s="28" t="e">
        <f>AB28/(C28-COUNTIFS(具体项目表!#REF!,B17,具体项目表!R:R,"无需办理")-COUNTIFS(具体项目表!#REF!,B18,具体项目表!R:R,"无需办理")-COUNTIFS(具体项目表!#REF!,B19,具体项目表!R:R,"无需办理")-COUNTIFS(具体项目表!#REF!,B20,具体项目表!R:R,"无需办理")-COUNTIFS(具体项目表!#REF!,B21,具体项目表!R:R,"无需办理")-COUNTIFS(具体项目表!#REF!,B22,具体项目表!R:R,"无需办理")-COUNTIFS(具体项目表!#REF!,B23,具体项目表!R:R,"无需办理")-COUNTIFS(具体项目表!#REF!,B24,具体项目表!R:R,"无需办理")-COUNTIFS(具体项目表!#REF!,B25,具体项目表!R:R,"无需办理")-COUNTIFS(具体项目表!#REF!,B26,具体项目表!R:R,"无需办理")-COUNTIFS(具体项目表!#REF!,B27,具体项目表!R:R,"无需办理"))</f>
        <v>#REF!</v>
      </c>
      <c r="AD28" s="26" t="e">
        <f>BL28+CT28</f>
        <v>#REF!</v>
      </c>
      <c r="AE28" s="28" t="e">
        <f>AD28/(C28-COUNTIFS(具体项目表!#REF!,B17,具体项目表!S:S,"无需办理")-COUNTIFS(具体项目表!#REF!,B18,具体项目表!S:S,"无需办理")-COUNTIFS(具体项目表!#REF!,B19,具体项目表!S:S,"无需办理")-COUNTIFS(具体项目表!#REF!,B20,具体项目表!S:S,"无需办理")-COUNTIFS(具体项目表!#REF!,B21,具体项目表!S:S,"无需办理")-COUNTIFS(具体项目表!#REF!,B22,具体项目表!S:S,"无需办理")-COUNTIFS(具体项目表!#REF!,B23,具体项目表!S:S,"无需办理")-COUNTIFS(具体项目表!#REF!,B24,具体项目表!S:S,"无需办理")-COUNTIFS(具体项目表!#REF!,B25,具体项目表!S:S,"无需办理")-COUNTIFS(具体项目表!#REF!,B26,具体项目表!S:S,"无需办理")-COUNTIFS(具体项目表!#REF!,B27,具体项目表!S:S,"无需办理"))</f>
        <v>#REF!</v>
      </c>
      <c r="AF28" s="26" t="e">
        <f>BN28+CV28</f>
        <v>#REF!</v>
      </c>
      <c r="AG28" s="28" t="e">
        <f>AF28/(C28-COUNTIFS(具体项目表!#REF!,B17,具体项目表!T:T,"无需办理")-COUNTIFS(具体项目表!#REF!,B18,具体项目表!T:T,"无需办理")-COUNTIFS(具体项目表!#REF!,B19,具体项目表!T:T,"无需办理")-COUNTIFS(具体项目表!#REF!,B20,具体项目表!T:T,"无需办理")-COUNTIFS(具体项目表!#REF!,B21,具体项目表!T:T,"无需办理")-COUNTIFS(具体项目表!#REF!,B22,具体项目表!T:T,"无需办理")-COUNTIFS(具体项目表!#REF!,B23,具体项目表!T:T,"无需办理")-COUNTIFS(具体项目表!#REF!,B24,具体项目表!T:T,"无需办理")-COUNTIFS(具体项目表!#REF!,B25,具体项目表!T:T,"无需办理")-COUNTIFS(具体项目表!#REF!,B26,具体项目表!T:T,"无需办理")-COUNTIFS(具体项目表!#REF!,B27,具体项目表!T:T,"无需办理"))</f>
        <v>#REF!</v>
      </c>
      <c r="AH28" s="31" t="e">
        <f>BP28+CX28</f>
        <v>#REF!</v>
      </c>
      <c r="AI28" s="28" t="e">
        <f>AH28/C28</f>
        <v>#REF!</v>
      </c>
      <c r="AJ28" s="37" t="s">
        <v>328</v>
      </c>
      <c r="AK28" s="26" t="e">
        <f>SUM(AK17:AK27)</f>
        <v>#REF!</v>
      </c>
      <c r="AL28" s="27" t="e">
        <f>SUM(AL17:AL27)</f>
        <v>#REF!</v>
      </c>
      <c r="AM28" s="27" t="e">
        <f>SUM(AM17:AM27)</f>
        <v>#REF!</v>
      </c>
      <c r="AN28" s="26" t="e">
        <f>SUM(AN17:AN27)</f>
        <v>#REF!</v>
      </c>
      <c r="AO28" s="28" t="e">
        <f>AN28/AK28</f>
        <v>#REF!</v>
      </c>
      <c r="AP28" s="27" t="e">
        <f>SUM(AP17:AP27)</f>
        <v>#REF!</v>
      </c>
      <c r="AQ28" s="28" t="e">
        <f>AP28/AM28</f>
        <v>#REF!</v>
      </c>
      <c r="AR28" s="26" t="e">
        <f>SUM(AR17:AR27)</f>
        <v>#REF!</v>
      </c>
      <c r="AS28" s="28" t="e">
        <f>AR28/(AK28-COUNTIFS(具体项目表!#REF!,B17,具体项目表!I:I,"无需办理",具体项目表!F:F,"续建")-COUNTIFS(具体项目表!#REF!,B18,具体项目表!I:I,"无需办理",具体项目表!F:F,"续建")-COUNTIFS(具体项目表!#REF!,B19,具体项目表!I:I,"无需办理",具体项目表!F:F,"续建")-COUNTIFS(具体项目表!#REF!,B20,具体项目表!I:I,"无需办理",具体项目表!F:F,"续建")-COUNTIFS(具体项目表!#REF!,B21,具体项目表!I:I,"无需办理",具体项目表!F:F,"续建")-COUNTIFS(具体项目表!#REF!,B22,具体项目表!I:I,"无需办理",具体项目表!F:F,"续建")-COUNTIFS(具体项目表!#REF!,B23,具体项目表!I:I,"无需办理",具体项目表!F:F,"续建")-COUNTIFS(具体项目表!#REF!,B24,具体项目表!I:I,"无需办理",具体项目表!F:F,"续建")-COUNTIFS(具体项目表!#REF!,B25,具体项目表!I:I,"无需办理",具体项目表!F:F,"续建")-COUNTIFS(具体项目表!#REF!,B26,具体项目表!I:I,"无需办理",具体项目表!F:F,"续建")-COUNTIFS(具体项目表!#REF!,B27,具体项目表!I:I,"无需办理",具体项目表!F:F,"续建"))</f>
        <v>#REF!</v>
      </c>
      <c r="AT28" s="30" t="e">
        <f>SUM(AT17:AT27)</f>
        <v>#REF!</v>
      </c>
      <c r="AU28" s="28" t="e">
        <f>AT28/(AK28-COUNTIFS(具体项目表!#REF!,B17,具体项目表!J:J,"无需办理",具体项目表!F:F,"续建")-COUNTIFS(具体项目表!#REF!,B18,具体项目表!J:J,"无需办理",具体项目表!F:F,"续建")-COUNTIFS(具体项目表!#REF!,B19,具体项目表!J:J,"无需办理",具体项目表!F:F,"续建")-COUNTIFS(具体项目表!#REF!,B20,具体项目表!J:J,"无需办理",具体项目表!F:F,"续建")-COUNTIFS(具体项目表!#REF!,B21,具体项目表!J:J,"无需办理",具体项目表!F:F,"续建")-COUNTIFS(具体项目表!#REF!,B22,具体项目表!J:J,"无需办理",具体项目表!F:F,"续建")-COUNTIFS(具体项目表!#REF!,B23,具体项目表!J:J,"无需办理",具体项目表!F:F,"续建")-COUNTIFS(具体项目表!#REF!,B24,具体项目表!J:J,"无需办理",具体项目表!F:F,"续建")-COUNTIFS(具体项目表!#REF!,B25,具体项目表!J:J,"无需办理",具体项目表!F:F,"续建")-COUNTIFS(具体项目表!#REF!,B26,具体项目表!J:J,"无需办理",具体项目表!F:F,"续建")-COUNTIFS(具体项目表!#REF!,B27,具体项目表!J:J,"无需办理",具体项目表!F:F,"续建"))</f>
        <v>#REF!</v>
      </c>
      <c r="AV28" s="26" t="e">
        <f>SUM(AV17:AV27)</f>
        <v>#REF!</v>
      </c>
      <c r="AW28" s="28" t="e">
        <f>AV28/(AK28-COUNTIFS(具体项目表!#REF!,B17,具体项目表!K:K,"无需办理",具体项目表!F:F,"续建")-COUNTIFS(具体项目表!#REF!,B18,具体项目表!K:K,"无需办理",具体项目表!F:F,"续建")-COUNTIFS(具体项目表!#REF!,B19,具体项目表!K:K,"无需办理",具体项目表!F:F,"续建")-COUNTIFS(具体项目表!#REF!,B20,具体项目表!K:K,"无需办理",具体项目表!F:F,"续建")-COUNTIFS(具体项目表!#REF!,B21,具体项目表!K:K,"无需办理",具体项目表!F:F,"续建")-COUNTIFS(具体项目表!#REF!,B22,具体项目表!K:K,"无需办理",具体项目表!F:F,"续建")-COUNTIFS(具体项目表!#REF!,B23,具体项目表!K:K,"无需办理",具体项目表!F:F,"续建")-COUNTIFS(具体项目表!#REF!,B24,具体项目表!K:K,"无需办理",具体项目表!F:F,"续建")-COUNTIFS(具体项目表!#REF!,B25,具体项目表!K:K,"无需办理",具体项目表!F:F,"续建")-COUNTIFS(具体项目表!#REF!,B26,具体项目表!K:K,"无需办理",具体项目表!F:F,"续建")-COUNTIFS(具体项目表!#REF!,B27,具体项目表!K:K,"无需办理",具体项目表!F:F,"续建"))</f>
        <v>#REF!</v>
      </c>
      <c r="AX28" s="30" t="e">
        <f>SUM(AX17:AX27)</f>
        <v>#REF!</v>
      </c>
      <c r="AY28" s="28" t="e">
        <f>AX28/(AK28-COUNTIFS(具体项目表!#REF!,B17,具体项目表!L:L,"无需办理",具体项目表!F:F,"续建")-COUNTIFS(具体项目表!#REF!,B18,具体项目表!L:L,"无需办理",具体项目表!F:F,"续建")-COUNTIFS(具体项目表!#REF!,B19,具体项目表!L:L,"无需办理",具体项目表!F:F,"续建")-COUNTIFS(具体项目表!#REF!,B20,具体项目表!L:L,"无需办理",具体项目表!F:F,"续建")-COUNTIFS(具体项目表!#REF!,B21,具体项目表!L:L,"无需办理",具体项目表!F:F,"续建")-COUNTIFS(具体项目表!#REF!,B22,具体项目表!L:L,"无需办理",具体项目表!F:F,"续建")-COUNTIFS(具体项目表!#REF!,B23,具体项目表!L:L,"无需办理",具体项目表!F:F,"续建")-COUNTIFS(具体项目表!#REF!,B24,具体项目表!L:L,"无需办理",具体项目表!F:F,"续建")-COUNTIFS(具体项目表!#REF!,B25,具体项目表!L:L,"无需办理",具体项目表!F:F,"续建")-COUNTIFS(具体项目表!#REF!,B26,具体项目表!L:L,"无需办理",具体项目表!F:F,"续建")-COUNTIFS(具体项目表!#REF!,B27,具体项目表!L:L,"无需办理",具体项目表!F:F,"续建"))</f>
        <v>#REF!</v>
      </c>
      <c r="AZ28" s="30" t="e">
        <f>SUM(AZ17:AZ27)</f>
        <v>#REF!</v>
      </c>
      <c r="BA28" s="28" t="e">
        <f>AZ28/(AK28-COUNTIFS(具体项目表!#REF!,B17,具体项目表!M:M,"无需办理",具体项目表!F:F,"续建")-COUNTIFS(具体项目表!#REF!,B18,具体项目表!M:M,"无需办理",具体项目表!F:F,"续建")-COUNTIFS(具体项目表!#REF!,B19,具体项目表!M:M,"无需办理",具体项目表!F:F,"续建")-COUNTIFS(具体项目表!#REF!,B20,具体项目表!M:M,"无需办理",具体项目表!F:F,"续建")-COUNTIFS(具体项目表!#REF!,B21,具体项目表!M:M,"无需办理",具体项目表!F:F,"续建")-COUNTIFS(具体项目表!#REF!,B22,具体项目表!M:M,"无需办理",具体项目表!F:F,"续建")-COUNTIFS(具体项目表!#REF!,B23,具体项目表!M:M,"无需办理",具体项目表!F:F,"续建")-COUNTIFS(具体项目表!#REF!,B24,具体项目表!M:M,"无需办理",具体项目表!F:F,"续建")-COUNTIFS(具体项目表!#REF!,B25,具体项目表!M:M,"无需办理",具体项目表!F:F,"续建")-COUNTIFS(具体项目表!#REF!,B26,具体项目表!M:M,"无需办理",具体项目表!F:F,"续建")-COUNTIFS(具体项目表!#REF!,B27,具体项目表!M:M,"无需办理",具体项目表!F:F,"续建"))</f>
        <v>#REF!</v>
      </c>
      <c r="BB28" s="26" t="e">
        <f>SUM(BB17:BB27)</f>
        <v>#REF!</v>
      </c>
      <c r="BC28" s="28" t="e">
        <f>BB28/(AK28-COUNTIFS(具体项目表!#REF!,B17,具体项目表!N:N,"无需办理",具体项目表!F:F,"续建")-COUNTIFS(具体项目表!#REF!,B18,具体项目表!N:N,"无需办理",具体项目表!F:F,"续建")-COUNTIFS(具体项目表!#REF!,B19,具体项目表!N:N,"无需办理",具体项目表!F:F,"续建")-COUNTIFS(具体项目表!#REF!,B20,具体项目表!N:N,"无需办理",具体项目表!F:F,"续建")-COUNTIFS(具体项目表!#REF!,B21,具体项目表!N:N,"无需办理",具体项目表!F:F,"续建")-COUNTIFS(具体项目表!#REF!,B22,具体项目表!N:N,"无需办理",具体项目表!F:F,"续建")-COUNTIFS(具体项目表!#REF!,B23,具体项目表!N:N,"无需办理",具体项目表!F:F,"续建")-COUNTIFS(具体项目表!#REF!,B24,具体项目表!N:N,"无需办理",具体项目表!F:F,"续建")-COUNTIFS(具体项目表!#REF!,B25,具体项目表!N:N,"无需办理",具体项目表!F:F,"续建")-COUNTIFS(具体项目表!#REF!,B26,具体项目表!N:N,"无需办理",具体项目表!F:F,"续建")-COUNTIFS(具体项目表!#REF!,B27,具体项目表!N:N,"无需办理",具体项目表!F:F,"续建"))</f>
        <v>#REF!</v>
      </c>
      <c r="BD28" s="26" t="e">
        <f>SUM(BD17:BD27)</f>
        <v>#REF!</v>
      </c>
      <c r="BE28" s="28" t="e">
        <f>BD28/(AK28-COUNTIFS(具体项目表!#REF!,B17,具体项目表!O:O,"无需办理",具体项目表!F:F,"续建")-COUNTIFS(具体项目表!#REF!,B18,具体项目表!O:O,"无需办理",具体项目表!F:F,"续建")-COUNTIFS(具体项目表!#REF!,B19,具体项目表!O:O,"无需办理",具体项目表!F:F,"续建")-COUNTIFS(具体项目表!#REF!,B20,具体项目表!O:O,"无需办理",具体项目表!F:F,"续建")-COUNTIFS(具体项目表!#REF!,B21,具体项目表!O:O,"无需办理",具体项目表!F:F,"续建")-COUNTIFS(具体项目表!#REF!,B22,具体项目表!O:O,"无需办理",具体项目表!F:F,"续建")-COUNTIFS(具体项目表!#REF!,B23,具体项目表!O:O,"无需办理",具体项目表!F:F,"续建")-COUNTIFS(具体项目表!#REF!,B24,具体项目表!O:O,"无需办理",具体项目表!F:F,"续建")-COUNTIFS(具体项目表!#REF!,B25,具体项目表!O:O,"无需办理",具体项目表!F:F,"续建")-COUNTIFS(具体项目表!#REF!,B26,具体项目表!O:O,"无需办理",具体项目表!F:F,"续建")-COUNTIFS(具体项目表!#REF!,B27,具体项目表!O:O,"无需办理",具体项目表!F:F,"续建"))</f>
        <v>#REF!</v>
      </c>
      <c r="BF28" s="26" t="e">
        <f>SUM(BF17:BF27)</f>
        <v>#REF!</v>
      </c>
      <c r="BG28" s="28" t="e">
        <f>BF28/(AK28-COUNTIFS(具体项目表!#REF!,B17,具体项目表!P:P,"无需办理",具体项目表!F:F,"续建")-COUNTIFS(具体项目表!#REF!,B18,具体项目表!P:P,"无需办理",具体项目表!F:F,"续建")-COUNTIFS(具体项目表!#REF!,B19,具体项目表!P:P,"无需办理",具体项目表!F:F,"续建")-COUNTIFS(具体项目表!#REF!,B20,具体项目表!P:P,"无需办理",具体项目表!F:F,"续建")-COUNTIFS(具体项目表!#REF!,B21,具体项目表!P:P,"无需办理",具体项目表!F:F,"续建")-COUNTIFS(具体项目表!#REF!,B22,具体项目表!P:P,"无需办理",具体项目表!F:F,"续建")-COUNTIFS(具体项目表!#REF!,B23,具体项目表!P:P,"无需办理",具体项目表!F:F,"续建")-COUNTIFS(具体项目表!#REF!,B24,具体项目表!P:P,"无需办理",具体项目表!F:F,"续建")-COUNTIFS(具体项目表!#REF!,B25,具体项目表!P:P,"无需办理",具体项目表!F:F,"续建")-COUNTIFS(具体项目表!#REF!,B26,具体项目表!P:P,"无需办理",具体项目表!F:F,"续建")-COUNTIFS(具体项目表!#REF!,B27,具体项目表!P:P,"无需办理",具体项目表!F:F,"续建"))</f>
        <v>#REF!</v>
      </c>
      <c r="BH28" s="26" t="e">
        <f>SUM(BH17:BH27)</f>
        <v>#REF!</v>
      </c>
      <c r="BI28" s="28" t="e">
        <f>BH28/(AK28-COUNTIFS(具体项目表!#REF!,B17,具体项目表!Q:Q,"无需办理",具体项目表!F:F,"续建")-COUNTIFS(具体项目表!#REF!,B18,具体项目表!Q:Q,"无需办理",具体项目表!F:F,"续建")-COUNTIFS(具体项目表!#REF!,B19,具体项目表!Q:Q,"无需办理",具体项目表!F:F,"续建")-COUNTIFS(具体项目表!#REF!,B20,具体项目表!Q:Q,"无需办理",具体项目表!F:F,"续建")-COUNTIFS(具体项目表!#REF!,B21,具体项目表!Q:Q,"无需办理",具体项目表!F:F,"续建")-COUNTIFS(具体项目表!#REF!,B22,具体项目表!Q:Q,"无需办理",具体项目表!F:F,"续建")-COUNTIFS(具体项目表!#REF!,B23,具体项目表!Q:Q,"无需办理",具体项目表!F:F,"续建")-COUNTIFS(具体项目表!#REF!,B24,具体项目表!Q:Q,"无需办理",具体项目表!F:F,"续建")-COUNTIFS(具体项目表!#REF!,B25,具体项目表!Q:Q,"无需办理",具体项目表!F:F,"续建")-COUNTIFS(具体项目表!#REF!,B26,具体项目表!Q:Q,"无需办理",具体项目表!F:F,"续建")-COUNTIFS(具体项目表!#REF!,B27,具体项目表!Q:Q,"无需办理",具体项目表!F:F,"续建"))</f>
        <v>#REF!</v>
      </c>
      <c r="BJ28" s="26" t="e">
        <f>SUM(BJ17:BJ27)</f>
        <v>#REF!</v>
      </c>
      <c r="BK28" s="28" t="e">
        <f>BJ28/(AK28-COUNTIFS(具体项目表!#REF!,B17,具体项目表!R:R,"无需办理",具体项目表!F:F,"续建")-COUNTIFS(具体项目表!#REF!,B18,具体项目表!R:R,"无需办理",具体项目表!F:F,"续建")-COUNTIFS(具体项目表!#REF!,B19,具体项目表!R:R,"无需办理",具体项目表!F:F,"续建")-COUNTIFS(具体项目表!#REF!,B20,具体项目表!R:R,"无需办理",具体项目表!F:F,"续建")-COUNTIFS(具体项目表!#REF!,B21,具体项目表!R:R,"无需办理",具体项目表!F:F,"续建")-COUNTIFS(具体项目表!#REF!,B22,具体项目表!R:R,"无需办理",具体项目表!F:F,"续建")-COUNTIFS(具体项目表!#REF!,B23,具体项目表!R:R,"无需办理",具体项目表!F:F,"续建")-COUNTIFS(具体项目表!#REF!,B24,具体项目表!R:R,"无需办理",具体项目表!F:F,"续建")-COUNTIFS(具体项目表!#REF!,B25,具体项目表!R:R,"无需办理",具体项目表!F:F,"续建")-COUNTIFS(具体项目表!#REF!,B26,具体项目表!R:R,"无需办理",具体项目表!F:F,"续建")-COUNTIFS(具体项目表!#REF!,B27,具体项目表!R:R,"无需办理",具体项目表!F:F,"续建"))</f>
        <v>#REF!</v>
      </c>
      <c r="BL28" s="26" t="e">
        <f>SUM(BL17:BL27)</f>
        <v>#REF!</v>
      </c>
      <c r="BM28" s="28" t="e">
        <f>BL28/(AK28-COUNTIFS(具体项目表!#REF!,B17,具体项目表!S:S,"无需办理",具体项目表!F:F,"续建")-COUNTIFS(具体项目表!#REF!,B18,具体项目表!S:S,"无需办理",具体项目表!F:F,"续建")-COUNTIFS(具体项目表!#REF!,B19,具体项目表!S:S,"无需办理",具体项目表!F:F,"续建")-COUNTIFS(具体项目表!#REF!,B20,具体项目表!S:S,"无需办理",具体项目表!F:F,"续建")-COUNTIFS(具体项目表!#REF!,B21,具体项目表!S:S,"无需办理",具体项目表!F:F,"续建")-COUNTIFS(具体项目表!#REF!,B22,具体项目表!S:S,"无需办理",具体项目表!F:F,"续建")-COUNTIFS(具体项目表!#REF!,B23,具体项目表!S:S,"无需办理",具体项目表!F:F,"续建")-COUNTIFS(具体项目表!#REF!,B24,具体项目表!S:S,"无需办理",具体项目表!F:F,"续建")-COUNTIFS(具体项目表!#REF!,B25,具体项目表!S:S,"无需办理",具体项目表!F:F,"续建")-COUNTIFS(具体项目表!#REF!,B26,具体项目表!S:S,"无需办理",具体项目表!F:F,"续建")-COUNTIFS(具体项目表!#REF!,B27,具体项目表!S:S,"无需办理",具体项目表!F:F,"续建"))</f>
        <v>#REF!</v>
      </c>
      <c r="BN28" s="26" t="e">
        <f>SUM(BN17:BN27)</f>
        <v>#REF!</v>
      </c>
      <c r="BO28" s="28" t="e">
        <f>BN28/(AK28-COUNTIFS(具体项目表!#REF!,B17,具体项目表!T:T,"无需办理",具体项目表!F:F,"续建")-COUNTIFS(具体项目表!#REF!,B18,具体项目表!T:T,"无需办理",具体项目表!F:F,"续建")-COUNTIFS(具体项目表!#REF!,B19,具体项目表!T:T,"无需办理",具体项目表!F:F,"续建")-COUNTIFS(具体项目表!#REF!,B20,具体项目表!T:T,"无需办理",具体项目表!F:F,"续建")-COUNTIFS(具体项目表!#REF!,B21,具体项目表!T:T,"无需办理",具体项目表!F:F,"续建")-COUNTIFS(具体项目表!#REF!,B22,具体项目表!T:T,"无需办理",具体项目表!F:F,"续建")-COUNTIFS(具体项目表!#REF!,B23,具体项目表!T:T,"无需办理",具体项目表!F:F,"续建")-COUNTIFS(具体项目表!#REF!,B24,具体项目表!T:T,"无需办理",具体项目表!F:F,"续建")-COUNTIFS(具体项目表!#REF!,B25,具体项目表!T:T,"无需办理",具体项目表!F:F,"续建")-COUNTIFS(具体项目表!#REF!,B26,具体项目表!T:T,"无需办理",具体项目表!F:F,"续建")-COUNTIFS(具体项目表!#REF!,B27,具体项目表!T:T,"无需办理",具体项目表!F:F,"续建"))</f>
        <v>#REF!</v>
      </c>
      <c r="BP28" s="26" t="e">
        <f>SUM(BP17:BP27)</f>
        <v>#REF!</v>
      </c>
      <c r="BQ28" s="28" t="e">
        <f>BP28/AK28</f>
        <v>#REF!</v>
      </c>
      <c r="BR28" s="37" t="s">
        <v>328</v>
      </c>
      <c r="BS28" s="26" t="e">
        <f>SUM(BS17:BS27)</f>
        <v>#REF!</v>
      </c>
      <c r="BT28" s="27" t="e">
        <f>SUM(BT17:BT27)</f>
        <v>#REF!</v>
      </c>
      <c r="BU28" s="27" t="e">
        <f>SUM(BU17:BU27)</f>
        <v>#REF!</v>
      </c>
      <c r="BV28" s="26" t="e">
        <f>SUM(BV17:BV27)</f>
        <v>#REF!</v>
      </c>
      <c r="BW28" s="28" t="e">
        <f>BV28/BS28</f>
        <v>#REF!</v>
      </c>
      <c r="BX28" s="27" t="e">
        <f>SUM(BX17:BX27)</f>
        <v>#REF!</v>
      </c>
      <c r="BY28" s="28" t="e">
        <f>BX28/BU28</f>
        <v>#REF!</v>
      </c>
      <c r="BZ28" s="26" t="e">
        <f>SUM(BZ17:BZ27)</f>
        <v>#REF!</v>
      </c>
      <c r="CA28" s="28" t="e">
        <f>BZ28/(BS28-COUNTIFS(具体项目表!#REF!,B17,具体项目表!I:I,"无需办理",具体项目表!F:F,"新建")-COUNTIFS(具体项目表!#REF!,B18,具体项目表!I:I,"无需办理",具体项目表!F:F,"新建")-COUNTIFS(具体项目表!#REF!,B19,具体项目表!I:I,"无需办理",具体项目表!F:F,"新建")-COUNTIFS(具体项目表!#REF!,B20,具体项目表!I:I,"无需办理",具体项目表!F:F,"新建")-COUNTIFS(具体项目表!#REF!,B21,具体项目表!I:I,"无需办理",具体项目表!F:F,"新建")-COUNTIFS(具体项目表!#REF!,B22,具体项目表!I:I,"无需办理",具体项目表!F:F,"新建")-COUNTIFS(具体项目表!#REF!,B23,具体项目表!I:I,"无需办理",具体项目表!F:F,"新建")-COUNTIFS(具体项目表!#REF!,B24,具体项目表!I:I,"无需办理",具体项目表!F:F,"新建")-COUNTIFS(具体项目表!#REF!,B25,具体项目表!I:I,"无需办理",具体项目表!F:F,"新建")-COUNTIFS(具体项目表!#REF!,B26,具体项目表!I:I,"无需办理",具体项目表!F:F,"新建")-COUNTIFS(具体项目表!#REF!,B27,具体项目表!I:I,"无需办理",具体项目表!F:F,"新建"))</f>
        <v>#REF!</v>
      </c>
      <c r="CB28" s="30" t="e">
        <f>SUM(CB17:CB27)</f>
        <v>#REF!</v>
      </c>
      <c r="CC28" s="28" t="e">
        <f>CB28/(BS28-COUNTIFS(具体项目表!#REF!,B17,具体项目表!J:J,"无需办理",具体项目表!F:F,"新建")-COUNTIFS(具体项目表!#REF!,B18,具体项目表!J:J,"无需办理",具体项目表!F:F,"新建")-COUNTIFS(具体项目表!#REF!,B19,具体项目表!J:J,"无需办理",具体项目表!F:F,"新建")-COUNTIFS(具体项目表!#REF!,B20,具体项目表!J:J,"无需办理",具体项目表!F:F,"新建")-COUNTIFS(具体项目表!#REF!,B21,具体项目表!J:J,"无需办理",具体项目表!F:F,"新建")-COUNTIFS(具体项目表!#REF!,B22,具体项目表!J:J,"无需办理",具体项目表!F:F,"新建")-COUNTIFS(具体项目表!#REF!,B23,具体项目表!J:J,"无需办理",具体项目表!F:F,"新建")-COUNTIFS(具体项目表!#REF!,B24,具体项目表!J:J,"无需办理",具体项目表!F:F,"新建")-COUNTIFS(具体项目表!#REF!,B25,具体项目表!J:J,"无需办理",具体项目表!F:F,"新建")-COUNTIFS(具体项目表!#REF!,B26,具体项目表!J:J,"无需办理",具体项目表!F:F,"新建")-COUNTIFS(具体项目表!#REF!,B27,具体项目表!J:J,"无需办理",具体项目表!F:F,"新建"))</f>
        <v>#REF!</v>
      </c>
      <c r="CD28" s="26" t="e">
        <f>SUM(CD17:CD27)</f>
        <v>#REF!</v>
      </c>
      <c r="CE28" s="28" t="e">
        <f>CD28/(BS28-COUNTIFS(具体项目表!#REF!,B17,具体项目表!K:K,"无需办理",具体项目表!F:F,"新建")-COUNTIFS(具体项目表!#REF!,B18,具体项目表!K:K,"无需办理",具体项目表!F:F,"新建")-COUNTIFS(具体项目表!#REF!,B19,具体项目表!K:K,"无需办理",具体项目表!F:F,"新建")-COUNTIFS(具体项目表!#REF!,B20,具体项目表!K:K,"无需办理",具体项目表!F:F,"新建")-COUNTIFS(具体项目表!#REF!,B21,具体项目表!K:K,"无需办理",具体项目表!F:F,"新建")-COUNTIFS(具体项目表!#REF!,B22,具体项目表!K:K,"无需办理",具体项目表!F:F,"新建")-COUNTIFS(具体项目表!#REF!,B23,具体项目表!K:K,"无需办理",具体项目表!F:F,"新建")-COUNTIFS(具体项目表!#REF!,B24,具体项目表!K:K,"无需办理",具体项目表!F:F,"新建")-COUNTIFS(具体项目表!#REF!,B25,具体项目表!K:K,"无需办理",具体项目表!F:F,"新建")-COUNTIFS(具体项目表!#REF!,B26,具体项目表!K:K,"无需办理",具体项目表!F:F,"新建")-COUNTIFS(具体项目表!#REF!,B27,具体项目表!K:K,"无需办理",具体项目表!F:F,"新建"))</f>
        <v>#REF!</v>
      </c>
      <c r="CF28" s="30" t="e">
        <f>SUM(CF17:CF27)</f>
        <v>#REF!</v>
      </c>
      <c r="CG28" s="28" t="e">
        <f>CF28/(BS28-COUNTIFS(具体项目表!#REF!,B17,具体项目表!L:L,"无需办理",具体项目表!F:F,"新建")-COUNTIFS(具体项目表!#REF!,B18,具体项目表!L:L,"无需办理",具体项目表!F:F,"新建")-COUNTIFS(具体项目表!#REF!,B19,具体项目表!L:L,"无需办理",具体项目表!F:F,"新建")-COUNTIFS(具体项目表!#REF!,B20,具体项目表!L:L,"无需办理",具体项目表!F:F,"新建")-COUNTIFS(具体项目表!#REF!,B21,具体项目表!L:L,"无需办理",具体项目表!F:F,"新建")-COUNTIFS(具体项目表!#REF!,B22,具体项目表!L:L,"无需办理",具体项目表!F:F,"新建")-COUNTIFS(具体项目表!#REF!,B23,具体项目表!L:L,"无需办理",具体项目表!F:F,"新建")-COUNTIFS(具体项目表!#REF!,B24,具体项目表!L:L,"无需办理",具体项目表!F:F,"新建")-COUNTIFS(具体项目表!#REF!,B25,具体项目表!L:L,"无需办理",具体项目表!F:F,"新建")-COUNTIFS(具体项目表!#REF!,B26,具体项目表!L:L,"无需办理",具体项目表!F:F,"新建")-COUNTIFS(具体项目表!#REF!,B27,具体项目表!L:L,"无需办理",具体项目表!F:F,"新建"))</f>
        <v>#REF!</v>
      </c>
      <c r="CH28" s="30" t="e">
        <f>SUM(CH17:CH27)</f>
        <v>#REF!</v>
      </c>
      <c r="CI28" s="28" t="e">
        <f>CH28/(BS28-COUNTIFS(具体项目表!#REF!,B17,具体项目表!M:M,"无需办理",具体项目表!F:F,"新建")-COUNTIFS(具体项目表!#REF!,B18,具体项目表!M:M,"无需办理",具体项目表!F:F,"新建")-COUNTIFS(具体项目表!#REF!,B19,具体项目表!M:M,"无需办理",具体项目表!F:F,"新建")-COUNTIFS(具体项目表!#REF!,B20,具体项目表!M:M,"无需办理",具体项目表!F:F,"新建")-COUNTIFS(具体项目表!#REF!,B21,具体项目表!M:M,"无需办理",具体项目表!F:F,"新建")-COUNTIFS(具体项目表!#REF!,B22,具体项目表!M:M,"无需办理",具体项目表!F:F,"新建")-COUNTIFS(具体项目表!#REF!,B23,具体项目表!M:M,"无需办理",具体项目表!F:F,"新建")-COUNTIFS(具体项目表!#REF!,B24,具体项目表!M:M,"无需办理",具体项目表!F:F,"新建")-COUNTIFS(具体项目表!#REF!,B25,具体项目表!M:M,"无需办理",具体项目表!F:F,"新建")-COUNTIFS(具体项目表!#REF!,B26,具体项目表!M:M,"无需办理",具体项目表!F:F,"新建")-COUNTIFS(具体项目表!#REF!,B27,具体项目表!M:M,"无需办理",具体项目表!F:F,"新建"))</f>
        <v>#REF!</v>
      </c>
      <c r="CJ28" s="26" t="e">
        <f>SUM(CJ17:CJ27)</f>
        <v>#REF!</v>
      </c>
      <c r="CK28" s="28" t="e">
        <f>CJ28/(BS28-COUNTIFS(具体项目表!#REF!,B17,具体项目表!N:N,"无需办理",具体项目表!F:F,"新建")-COUNTIFS(具体项目表!#REF!,B18,具体项目表!N:N,"无需办理",具体项目表!F:F,"新建")-COUNTIFS(具体项目表!#REF!,B19,具体项目表!N:N,"无需办理",具体项目表!F:F,"新建")-COUNTIFS(具体项目表!#REF!,B20,具体项目表!N:N,"无需办理",具体项目表!F:F,"新建")-COUNTIFS(具体项目表!#REF!,B21,具体项目表!N:N,"无需办理",具体项目表!F:F,"新建")-COUNTIFS(具体项目表!#REF!,B22,具体项目表!N:N,"无需办理",具体项目表!F:F,"新建")-COUNTIFS(具体项目表!#REF!,B23,具体项目表!N:N,"无需办理",具体项目表!F:F,"新建")-COUNTIFS(具体项目表!#REF!,B24,具体项目表!N:N,"无需办理",具体项目表!F:F,"新建")-COUNTIFS(具体项目表!#REF!,B25,具体项目表!N:N,"无需办理",具体项目表!F:F,"新建")-COUNTIFS(具体项目表!#REF!,B26,具体项目表!N:N,"无需办理",具体项目表!F:F,"新建")-COUNTIFS(具体项目表!#REF!,B27,具体项目表!N:N,"无需办理",具体项目表!F:F,"新建"))</f>
        <v>#REF!</v>
      </c>
      <c r="CL28" s="26" t="e">
        <f>SUM(CL17:CL27)</f>
        <v>#REF!</v>
      </c>
      <c r="CM28" s="28" t="e">
        <f>CL28/(BS28-COUNTIFS(具体项目表!#REF!,B17,具体项目表!O:O,"无需办理",具体项目表!F:F,"新建")-COUNTIFS(具体项目表!#REF!,B18,具体项目表!O:O,"无需办理",具体项目表!F:F,"新建")-COUNTIFS(具体项目表!#REF!,B19,具体项目表!O:O,"无需办理",具体项目表!F:F,"新建")-COUNTIFS(具体项目表!#REF!,B20,具体项目表!O:O,"无需办理",具体项目表!F:F,"新建")-COUNTIFS(具体项目表!#REF!,B21,具体项目表!O:O,"无需办理",具体项目表!F:F,"新建")-COUNTIFS(具体项目表!#REF!,B22,具体项目表!O:O,"无需办理",具体项目表!F:F,"新建")-COUNTIFS(具体项目表!#REF!,B23,具体项目表!O:O,"无需办理",具体项目表!F:F,"新建")-COUNTIFS(具体项目表!#REF!,B24,具体项目表!O:O,"无需办理",具体项目表!F:F,"新建")-COUNTIFS(具体项目表!#REF!,B25,具体项目表!O:O,"无需办理",具体项目表!F:F,"新建")-COUNTIFS(具体项目表!#REF!,B26,具体项目表!O:O,"无需办理",具体项目表!F:F,"新建")-COUNTIFS(具体项目表!#REF!,B27,具体项目表!O:O,"无需办理",具体项目表!F:F,"新建"))</f>
        <v>#REF!</v>
      </c>
      <c r="CN28" s="26" t="e">
        <f>SUM(CN17:CN27)</f>
        <v>#REF!</v>
      </c>
      <c r="CO28" s="33" t="e">
        <f>CN28/(BS28-COUNTIFS(具体项目表!#REF!,B17,具体项目表!P:P,"无需办理",具体项目表!F:F,"新建")-COUNTIFS(具体项目表!#REF!,B18,具体项目表!P:P,"无需办理",具体项目表!F:F,"新建")-COUNTIFS(具体项目表!#REF!,B19,具体项目表!P:P,"无需办理",具体项目表!F:F,"新建")-COUNTIFS(具体项目表!#REF!,B20,具体项目表!P:P,"无需办理",具体项目表!F:F,"新建")-COUNTIFS(具体项目表!#REF!,B21,具体项目表!P:P,"无需办理",具体项目表!F:F,"新建")-COUNTIFS(具体项目表!#REF!,B22,具体项目表!P:P,"无需办理",具体项目表!F:F,"新建")-COUNTIFS(具体项目表!#REF!,B23,具体项目表!P:P,"无需办理",具体项目表!F:F,"新建")-COUNTIFS(具体项目表!#REF!,B24,具体项目表!P:P,"无需办理",具体项目表!F:F,"新建")-COUNTIFS(具体项目表!#REF!,B25,具体项目表!P:P,"无需办理",具体项目表!F:F,"新建")-COUNTIFS(具体项目表!#REF!,B26,具体项目表!P:P,"无需办理",具体项目表!F:F,"新建")-COUNTIFS(具体项目表!#REF!,B27,具体项目表!P:P,"无需办理",具体项目表!F:F,"新建"))</f>
        <v>#REF!</v>
      </c>
      <c r="CP28" s="26" t="e">
        <f>SUM(CP17:CP27)</f>
        <v>#REF!</v>
      </c>
      <c r="CQ28" s="33" t="e">
        <f>CP28/(BS28-COUNTIFS(具体项目表!#REF!,B17,具体项目表!Q:Q,"无需办理",具体项目表!F:F,"新建")-COUNTIFS(具体项目表!#REF!,B18,具体项目表!Q:Q,"无需办理",具体项目表!F:F,"新建")-COUNTIFS(具体项目表!#REF!,B19,具体项目表!Q:Q,"无需办理",具体项目表!F:F,"新建")-COUNTIFS(具体项目表!#REF!,B20,具体项目表!Q:Q,"无需办理",具体项目表!F:F,"新建")-COUNTIFS(具体项目表!#REF!,B21,具体项目表!Q:Q,"无需办理",具体项目表!F:F,"新建")-COUNTIFS(具体项目表!#REF!,B22,具体项目表!Q:Q,"无需办理",具体项目表!F:F,"新建")-COUNTIFS(具体项目表!#REF!,B23,具体项目表!Q:Q,"无需办理",具体项目表!F:F,"新建")-COUNTIFS(具体项目表!#REF!,B24,具体项目表!Q:Q,"无需办理",具体项目表!F:F,"新建")-COUNTIFS(具体项目表!#REF!,B25,具体项目表!Q:Q,"无需办理",具体项目表!F:F,"新建")-COUNTIFS(具体项目表!#REF!,B26,具体项目表!Q:Q,"无需办理",具体项目表!F:F,"新建")-COUNTIFS(具体项目表!#REF!,B27,具体项目表!Q:Q,"无需办理",具体项目表!F:F,"新建"))</f>
        <v>#REF!</v>
      </c>
      <c r="CR28" s="26" t="e">
        <f>SUM(CR17:CR27)</f>
        <v>#REF!</v>
      </c>
      <c r="CS28" s="28" t="e">
        <f>CR28/(BS28-COUNTIFS(具体项目表!#REF!,B17,具体项目表!R:R,"无需办理",具体项目表!F:F,"新建")-COUNTIFS(具体项目表!#REF!,B18,具体项目表!R:R,"无需办理",具体项目表!F:F,"新建")-COUNTIFS(具体项目表!#REF!,B19,具体项目表!R:R,"无需办理",具体项目表!F:F,"新建")-COUNTIFS(具体项目表!#REF!,B20,具体项目表!R:R,"无需办理",具体项目表!F:F,"新建")-COUNTIFS(具体项目表!#REF!,B21,具体项目表!R:R,"无需办理",具体项目表!F:F,"新建")-COUNTIFS(具体项目表!#REF!,B22,具体项目表!R:R,"无需办理",具体项目表!F:F,"新建")-COUNTIFS(具体项目表!#REF!,B23,具体项目表!R:R,"无需办理",具体项目表!F:F,"新建")-COUNTIFS(具体项目表!#REF!,B24,具体项目表!R:R,"无需办理",具体项目表!F:F,"新建")-COUNTIFS(具体项目表!#REF!,B25,具体项目表!R:R,"无需办理",具体项目表!F:F,"新建")-COUNTIFS(具体项目表!#REF!,B26,具体项目表!R:R,"无需办理",具体项目表!F:F,"新建")-COUNTIFS(具体项目表!#REF!,B27,具体项目表!R:R,"无需办理",具体项目表!F:F,"新建"))</f>
        <v>#REF!</v>
      </c>
      <c r="CT28" s="26" t="e">
        <f>SUM(CT17:CT27)</f>
        <v>#REF!</v>
      </c>
      <c r="CU28" s="28" t="e">
        <f>CT28/(BS28-COUNTIFS(具体项目表!#REF!,B17,具体项目表!S:S,"无需办理",具体项目表!F:F,"新建")-COUNTIFS(具体项目表!#REF!,B18,具体项目表!S:S,"无需办理",具体项目表!F:F,"新建")-COUNTIFS(具体项目表!#REF!,B19,具体项目表!S:S,"无需办理",具体项目表!F:F,"新建")-COUNTIFS(具体项目表!#REF!,B20,具体项目表!S:S,"无需办理",具体项目表!F:F,"新建")-COUNTIFS(具体项目表!#REF!,B21,具体项目表!S:S,"无需办理",具体项目表!F:F,"新建")-COUNTIFS(具体项目表!#REF!,B22,具体项目表!S:S,"无需办理",具体项目表!F:F,"新建")-COUNTIFS(具体项目表!#REF!,B23,具体项目表!S:S,"无需办理",具体项目表!F:F,"新建")-COUNTIFS(具体项目表!#REF!,B24,具体项目表!S:S,"无需办理",具体项目表!F:F,"新建")-COUNTIFS(具体项目表!#REF!,B25,具体项目表!S:S,"无需办理",具体项目表!F:F,"新建")-COUNTIFS(具体项目表!#REF!,B26,具体项目表!S:S,"无需办理",具体项目表!F:F,"新建")-COUNTIFS(具体项目表!#REF!,B27,具体项目表!S:S,"无需办理",具体项目表!F:F,"新建"))</f>
        <v>#REF!</v>
      </c>
      <c r="CV28" s="26" t="e">
        <f>SUM(CV17:CV27)</f>
        <v>#REF!</v>
      </c>
      <c r="CW28" s="28" t="e">
        <f>CV28/(BS28-COUNTIFS(具体项目表!#REF!,B17,具体项目表!T:T,"无需办理",具体项目表!F:F,"新建")-COUNTIFS(具体项目表!#REF!,B18,具体项目表!T:T,"无需办理",具体项目表!F:F,"新建")-COUNTIFS(具体项目表!#REF!,B19,具体项目表!T:T,"无需办理",具体项目表!F:F,"新建")-COUNTIFS(具体项目表!#REF!,B20,具体项目表!T:T,"无需办理",具体项目表!F:F,"新建")-COUNTIFS(具体项目表!#REF!,B21,具体项目表!T:T,"无需办理",具体项目表!F:F,"新建")-COUNTIFS(具体项目表!#REF!,B22,具体项目表!T:T,"无需办理",具体项目表!F:F,"新建")-COUNTIFS(具体项目表!#REF!,B23,具体项目表!T:T,"无需办理",具体项目表!F:F,"新建")-COUNTIFS(具体项目表!#REF!,B24,具体项目表!T:T,"无需办理",具体项目表!F:F,"新建")-COUNTIFS(具体项目表!#REF!,B25,具体项目表!T:T,"无需办理",具体项目表!F:F,"新建")-COUNTIFS(具体项目表!#REF!,B26,具体项目表!T:T,"无需办理",具体项目表!F:F,"新建")-COUNTIFS(具体项目表!#REF!,B27,具体项目表!T:T,"无需办理",具体项目表!F:F,"新建"))</f>
        <v>#REF!</v>
      </c>
      <c r="CX28" s="26" t="e">
        <f>SUM(CX17:CX27)</f>
        <v>#REF!</v>
      </c>
      <c r="CY28" s="28" t="e">
        <f>CX28/BS28</f>
        <v>#REF!</v>
      </c>
      <c r="CZ28" s="49" t="e">
        <f>CX28-BS28</f>
        <v>#REF!</v>
      </c>
      <c r="DA28" s="4" t="e">
        <f>BZ28+CB28+CD28+CF28+CH28+CL28+CN28+CP28+CR28+CT28+CV28</f>
        <v>#REF!</v>
      </c>
      <c r="DC28" s="4" t="e">
        <f>BS28*11</f>
        <v>#REF!</v>
      </c>
      <c r="DD28" s="4" t="e">
        <f>DC28-DA28</f>
        <v>#REF!</v>
      </c>
      <c r="DE28" s="50" t="e">
        <f>DA28/DC28</f>
        <v>#REF!</v>
      </c>
    </row>
  </sheetData>
  <mergeCells count="54">
    <mergeCell ref="A2:AG2"/>
    <mergeCell ref="AJ2:BO2"/>
    <mergeCell ref="BR2:CW2"/>
    <mergeCell ref="A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AJ4:AJ5"/>
    <mergeCell ref="BR4:BR5"/>
  </mergeCells>
  <printOptions horizontalCentered="1"/>
  <pageMargins left="0.590277777777778" right="0.590277777777778" top="0.590277777777778" bottom="0.511805555555556" header="0.507638888888889" footer="0.507638888888889"/>
  <pageSetup paperSize="9" scale="13" fitToHeight="0" orientation="landscape" horizontalDpi="600" verticalDpi="600"/>
  <headerFooter alignWithMargins="0" scaleWithDoc="0"/>
  <colBreaks count="2" manualBreakCount="2">
    <brk id="35" max="27" man="1"/>
    <brk id="69" max="27" man="1"/>
  </colBreaks>
  <ignoredErrors>
    <ignoredError sqref="BW28 AO28"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13"/>
  <sheetViews>
    <sheetView view="pageBreakPreview" zoomScale="70" zoomScaleNormal="100" topLeftCell="BX1" workbookViewId="0">
      <selection activeCell="A195" sqref="$A195:$XFD195"/>
    </sheetView>
  </sheetViews>
  <sheetFormatPr defaultColWidth="9" defaultRowHeight="14.25"/>
  <cols>
    <col min="1" max="1" width="8.64166666666667" style="4" customWidth="1"/>
    <col min="2" max="2" width="8.64166666666667" style="4" hidden="1" customWidth="1"/>
    <col min="3" max="103" width="8.64166666666667" style="4" customWidth="1"/>
    <col min="104" max="16384" width="9" style="4"/>
  </cols>
  <sheetData>
    <row r="1" ht="18.75" spans="1:260">
      <c r="B1" s="5"/>
    </row>
    <row r="2" s="1" customFormat="1" ht="24.95" customHeight="1" spans="1:260">
      <c r="B2" s="6" t="s">
        <v>329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7" t="s">
        <v>330</v>
      </c>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t="s">
        <v>331</v>
      </c>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row>
    <row r="3" s="2" customFormat="1" ht="15" customHeight="1" spans="1:260">
      <c r="B3" s="9"/>
      <c r="C3" s="10"/>
      <c r="D3" s="10"/>
      <c r="E3" s="10"/>
      <c r="F3" s="11"/>
      <c r="G3" s="11"/>
      <c r="H3" s="11"/>
      <c r="I3" s="11"/>
      <c r="J3" s="12"/>
      <c r="K3" s="12"/>
      <c r="L3" s="12"/>
      <c r="M3" s="12"/>
      <c r="N3" s="12"/>
      <c r="O3" s="12"/>
      <c r="P3" s="12"/>
      <c r="Q3" s="12"/>
      <c r="R3" s="12"/>
      <c r="S3" s="12"/>
      <c r="T3" s="12"/>
      <c r="U3" s="12"/>
      <c r="Y3" s="12"/>
      <c r="Z3" s="12"/>
      <c r="AA3" s="12"/>
      <c r="AB3" s="13"/>
      <c r="AD3" s="13"/>
      <c r="AE3" s="13"/>
      <c r="AF3" s="14"/>
      <c r="AG3" s="13"/>
      <c r="AH3" s="15" t="s">
        <v>279</v>
      </c>
      <c r="AI3" s="13"/>
      <c r="AJ3" s="16"/>
      <c r="AK3" s="17"/>
      <c r="AL3" s="17"/>
      <c r="AM3" s="17"/>
      <c r="AN3" s="17"/>
      <c r="AO3" s="17"/>
      <c r="AP3" s="17"/>
      <c r="AQ3" s="17"/>
      <c r="AR3" s="13"/>
      <c r="AS3" s="13"/>
      <c r="AT3" s="13"/>
      <c r="AU3" s="13"/>
      <c r="AV3" s="13"/>
      <c r="AW3" s="13"/>
      <c r="AX3" s="13"/>
      <c r="AY3" s="13"/>
      <c r="AZ3" s="13"/>
      <c r="BA3" s="13"/>
      <c r="BB3" s="13"/>
      <c r="BC3" s="13"/>
      <c r="BE3" s="13"/>
      <c r="BG3" s="13"/>
      <c r="BH3" s="13"/>
      <c r="BI3" s="13"/>
      <c r="BJ3" s="13"/>
      <c r="BK3" s="13"/>
      <c r="BL3" s="13"/>
      <c r="BM3" s="13"/>
      <c r="BO3" s="13"/>
      <c r="BP3" s="18" t="s">
        <v>280</v>
      </c>
      <c r="BQ3" s="13"/>
      <c r="BR3" s="16"/>
      <c r="BS3" s="17"/>
      <c r="BT3" s="17"/>
      <c r="BU3" s="17"/>
      <c r="BV3" s="17"/>
      <c r="BW3" s="17"/>
      <c r="BX3" s="17"/>
      <c r="BY3" s="17"/>
      <c r="BZ3" s="13"/>
      <c r="CA3" s="13"/>
      <c r="CB3" s="13"/>
      <c r="CC3" s="13"/>
      <c r="CD3" s="13"/>
      <c r="CE3" s="13"/>
      <c r="CF3" s="13"/>
      <c r="CG3" s="13"/>
      <c r="CH3" s="13"/>
      <c r="CI3" s="13"/>
      <c r="CJ3" s="13"/>
      <c r="CK3" s="13"/>
      <c r="CM3" s="13"/>
      <c r="CO3" s="13"/>
      <c r="CR3" s="13"/>
      <c r="CS3" s="13"/>
      <c r="CT3" s="13"/>
      <c r="CU3" s="13"/>
      <c r="CW3" s="13"/>
      <c r="CX3" s="18" t="s">
        <v>280</v>
      </c>
    </row>
    <row r="4" s="3" customFormat="1" ht="35" customHeight="1" spans="1:260">
      <c r="A4" s="19" t="s">
        <v>332</v>
      </c>
      <c r="B4" s="19"/>
      <c r="C4" s="19" t="s">
        <v>282</v>
      </c>
      <c r="D4" s="19"/>
      <c r="E4" s="19"/>
      <c r="F4" s="19" t="s">
        <v>283</v>
      </c>
      <c r="G4" s="19"/>
      <c r="H4" s="19"/>
      <c r="I4" s="19"/>
      <c r="J4" s="20" t="s">
        <v>11</v>
      </c>
      <c r="K4" s="20"/>
      <c r="L4" s="20" t="s">
        <v>12</v>
      </c>
      <c r="M4" s="20"/>
      <c r="N4" s="20" t="s">
        <v>13</v>
      </c>
      <c r="O4" s="20"/>
      <c r="P4" s="20" t="s">
        <v>14</v>
      </c>
      <c r="Q4" s="20"/>
      <c r="R4" s="20" t="s">
        <v>15</v>
      </c>
      <c r="S4" s="20"/>
      <c r="T4" s="20" t="s">
        <v>16</v>
      </c>
      <c r="U4" s="20"/>
      <c r="V4" s="20" t="s">
        <v>17</v>
      </c>
      <c r="W4" s="20"/>
      <c r="X4" s="20" t="s">
        <v>18</v>
      </c>
      <c r="Y4" s="20"/>
      <c r="Z4" s="20" t="s">
        <v>19</v>
      </c>
      <c r="AA4" s="20"/>
      <c r="AB4" s="20" t="s">
        <v>20</v>
      </c>
      <c r="AC4" s="20"/>
      <c r="AD4" s="20" t="s">
        <v>21</v>
      </c>
      <c r="AE4" s="20"/>
      <c r="AF4" s="20" t="s">
        <v>284</v>
      </c>
      <c r="AG4" s="20"/>
      <c r="AH4" s="21" t="s">
        <v>285</v>
      </c>
      <c r="AI4" s="21"/>
      <c r="AJ4" s="22" t="s">
        <v>281</v>
      </c>
      <c r="AK4" s="19" t="s">
        <v>282</v>
      </c>
      <c r="AL4" s="19"/>
      <c r="AM4" s="19"/>
      <c r="AN4" s="19" t="s">
        <v>283</v>
      </c>
      <c r="AO4" s="19"/>
      <c r="AP4" s="19"/>
      <c r="AQ4" s="19"/>
      <c r="AR4" s="20" t="s">
        <v>11</v>
      </c>
      <c r="AS4" s="20"/>
      <c r="AT4" s="20" t="s">
        <v>12</v>
      </c>
      <c r="AU4" s="20"/>
      <c r="AV4" s="20" t="s">
        <v>13</v>
      </c>
      <c r="AW4" s="20"/>
      <c r="AX4" s="20" t="s">
        <v>14</v>
      </c>
      <c r="AY4" s="20"/>
      <c r="AZ4" s="20" t="s">
        <v>15</v>
      </c>
      <c r="BA4" s="20"/>
      <c r="BB4" s="20" t="s">
        <v>16</v>
      </c>
      <c r="BC4" s="20"/>
      <c r="BD4" s="20" t="s">
        <v>17</v>
      </c>
      <c r="BE4" s="20"/>
      <c r="BF4" s="20" t="s">
        <v>18</v>
      </c>
      <c r="BG4" s="20"/>
      <c r="BH4" s="20" t="s">
        <v>19</v>
      </c>
      <c r="BI4" s="20"/>
      <c r="BJ4" s="20" t="s">
        <v>20</v>
      </c>
      <c r="BK4" s="20"/>
      <c r="BL4" s="20" t="s">
        <v>21</v>
      </c>
      <c r="BM4" s="20"/>
      <c r="BN4" s="20" t="s">
        <v>284</v>
      </c>
      <c r="BO4" s="20"/>
      <c r="BP4" s="21" t="s">
        <v>285</v>
      </c>
      <c r="BQ4" s="21"/>
      <c r="BR4" s="22" t="s">
        <v>281</v>
      </c>
      <c r="BS4" s="19" t="s">
        <v>282</v>
      </c>
      <c r="BT4" s="19"/>
      <c r="BU4" s="19"/>
      <c r="BV4" s="19" t="s">
        <v>283</v>
      </c>
      <c r="BW4" s="19"/>
      <c r="BX4" s="19"/>
      <c r="BY4" s="19"/>
      <c r="BZ4" s="20" t="s">
        <v>11</v>
      </c>
      <c r="CA4" s="20"/>
      <c r="CB4" s="20" t="s">
        <v>12</v>
      </c>
      <c r="CC4" s="20"/>
      <c r="CD4" s="20" t="s">
        <v>13</v>
      </c>
      <c r="CE4" s="20"/>
      <c r="CF4" s="20" t="s">
        <v>14</v>
      </c>
      <c r="CG4" s="20"/>
      <c r="CH4" s="20" t="s">
        <v>15</v>
      </c>
      <c r="CI4" s="20"/>
      <c r="CJ4" s="20" t="s">
        <v>16</v>
      </c>
      <c r="CK4" s="20"/>
      <c r="CL4" s="20" t="s">
        <v>17</v>
      </c>
      <c r="CM4" s="20"/>
      <c r="CN4" s="20" t="s">
        <v>18</v>
      </c>
      <c r="CO4" s="20"/>
      <c r="CP4" s="20" t="s">
        <v>19</v>
      </c>
      <c r="CQ4" s="20"/>
      <c r="CR4" s="20" t="s">
        <v>20</v>
      </c>
      <c r="CS4" s="20"/>
      <c r="CT4" s="20" t="s">
        <v>21</v>
      </c>
      <c r="CU4" s="20"/>
      <c r="CV4" s="20" t="s">
        <v>284</v>
      </c>
      <c r="CW4" s="20"/>
      <c r="CX4" s="21" t="s">
        <v>285</v>
      </c>
      <c r="CY4" s="21"/>
    </row>
    <row r="5" s="4" customFormat="1" ht="35" customHeight="1" spans="1:260">
      <c r="A5" s="23"/>
      <c r="B5" s="23"/>
      <c r="C5" s="23" t="s">
        <v>286</v>
      </c>
      <c r="D5" s="23" t="s">
        <v>7</v>
      </c>
      <c r="E5" s="19" t="s">
        <v>287</v>
      </c>
      <c r="F5" s="19" t="s">
        <v>288</v>
      </c>
      <c r="G5" s="19" t="s">
        <v>289</v>
      </c>
      <c r="H5" s="19" t="s">
        <v>290</v>
      </c>
      <c r="I5" s="19" t="s">
        <v>291</v>
      </c>
      <c r="J5" s="23" t="s">
        <v>292</v>
      </c>
      <c r="K5" s="23" t="s">
        <v>293</v>
      </c>
      <c r="L5" s="23" t="s">
        <v>292</v>
      </c>
      <c r="M5" s="23" t="s">
        <v>293</v>
      </c>
      <c r="N5" s="23" t="s">
        <v>292</v>
      </c>
      <c r="O5" s="23" t="s">
        <v>293</v>
      </c>
      <c r="P5" s="23" t="s">
        <v>292</v>
      </c>
      <c r="Q5" s="23" t="s">
        <v>293</v>
      </c>
      <c r="R5" s="23" t="s">
        <v>292</v>
      </c>
      <c r="S5" s="23" t="s">
        <v>293</v>
      </c>
      <c r="T5" s="23" t="s">
        <v>292</v>
      </c>
      <c r="U5" s="23" t="s">
        <v>293</v>
      </c>
      <c r="V5" s="23" t="s">
        <v>292</v>
      </c>
      <c r="W5" s="23" t="s">
        <v>293</v>
      </c>
      <c r="X5" s="23" t="s">
        <v>292</v>
      </c>
      <c r="Y5" s="23" t="s">
        <v>293</v>
      </c>
      <c r="Z5" s="23" t="s">
        <v>292</v>
      </c>
      <c r="AA5" s="23" t="s">
        <v>293</v>
      </c>
      <c r="AB5" s="23" t="s">
        <v>292</v>
      </c>
      <c r="AC5" s="23" t="s">
        <v>293</v>
      </c>
      <c r="AD5" s="23" t="s">
        <v>292</v>
      </c>
      <c r="AE5" s="23" t="s">
        <v>293</v>
      </c>
      <c r="AF5" s="23" t="s">
        <v>292</v>
      </c>
      <c r="AG5" s="23" t="s">
        <v>293</v>
      </c>
      <c r="AH5" s="22" t="s">
        <v>292</v>
      </c>
      <c r="AI5" s="19" t="s">
        <v>293</v>
      </c>
      <c r="AJ5" s="24"/>
      <c r="AK5" s="23" t="s">
        <v>286</v>
      </c>
      <c r="AL5" s="23" t="s">
        <v>7</v>
      </c>
      <c r="AM5" s="19" t="s">
        <v>287</v>
      </c>
      <c r="AN5" s="19" t="s">
        <v>288</v>
      </c>
      <c r="AO5" s="19" t="s">
        <v>289</v>
      </c>
      <c r="AP5" s="19" t="s">
        <v>290</v>
      </c>
      <c r="AQ5" s="19" t="s">
        <v>291</v>
      </c>
      <c r="AR5" s="23" t="s">
        <v>292</v>
      </c>
      <c r="AS5" s="23" t="s">
        <v>293</v>
      </c>
      <c r="AT5" s="23" t="s">
        <v>292</v>
      </c>
      <c r="AU5" s="23" t="s">
        <v>293</v>
      </c>
      <c r="AV5" s="23" t="s">
        <v>292</v>
      </c>
      <c r="AW5" s="23" t="s">
        <v>293</v>
      </c>
      <c r="AX5" s="23" t="s">
        <v>292</v>
      </c>
      <c r="AY5" s="23" t="s">
        <v>293</v>
      </c>
      <c r="AZ5" s="23" t="s">
        <v>292</v>
      </c>
      <c r="BA5" s="23" t="s">
        <v>293</v>
      </c>
      <c r="BB5" s="23" t="s">
        <v>292</v>
      </c>
      <c r="BC5" s="23" t="s">
        <v>293</v>
      </c>
      <c r="BD5" s="23" t="s">
        <v>292</v>
      </c>
      <c r="BE5" s="23" t="s">
        <v>293</v>
      </c>
      <c r="BF5" s="23" t="s">
        <v>292</v>
      </c>
      <c r="BG5" s="23" t="s">
        <v>293</v>
      </c>
      <c r="BH5" s="23" t="s">
        <v>292</v>
      </c>
      <c r="BI5" s="23" t="s">
        <v>293</v>
      </c>
      <c r="BJ5" s="23" t="s">
        <v>292</v>
      </c>
      <c r="BK5" s="23" t="s">
        <v>293</v>
      </c>
      <c r="BL5" s="23" t="s">
        <v>292</v>
      </c>
      <c r="BM5" s="23" t="s">
        <v>293</v>
      </c>
      <c r="BN5" s="23" t="s">
        <v>292</v>
      </c>
      <c r="BO5" s="23" t="s">
        <v>293</v>
      </c>
      <c r="BP5" s="22" t="s">
        <v>292</v>
      </c>
      <c r="BQ5" s="19" t="s">
        <v>293</v>
      </c>
      <c r="BR5" s="24"/>
      <c r="BS5" s="23" t="s">
        <v>286</v>
      </c>
      <c r="BT5" s="23" t="s">
        <v>7</v>
      </c>
      <c r="BU5" s="19" t="s">
        <v>287</v>
      </c>
      <c r="BV5" s="19" t="s">
        <v>288</v>
      </c>
      <c r="BW5" s="19" t="s">
        <v>289</v>
      </c>
      <c r="BX5" s="19" t="s">
        <v>290</v>
      </c>
      <c r="BY5" s="19" t="s">
        <v>291</v>
      </c>
      <c r="BZ5" s="23" t="s">
        <v>292</v>
      </c>
      <c r="CA5" s="23" t="s">
        <v>293</v>
      </c>
      <c r="CB5" s="23" t="s">
        <v>292</v>
      </c>
      <c r="CC5" s="23" t="s">
        <v>293</v>
      </c>
      <c r="CD5" s="23" t="s">
        <v>292</v>
      </c>
      <c r="CE5" s="23" t="s">
        <v>293</v>
      </c>
      <c r="CF5" s="23" t="s">
        <v>292</v>
      </c>
      <c r="CG5" s="23" t="s">
        <v>293</v>
      </c>
      <c r="CH5" s="23" t="s">
        <v>292</v>
      </c>
      <c r="CI5" s="23" t="s">
        <v>293</v>
      </c>
      <c r="CJ5" s="23" t="s">
        <v>292</v>
      </c>
      <c r="CK5" s="23" t="s">
        <v>293</v>
      </c>
      <c r="CL5" s="23" t="s">
        <v>292</v>
      </c>
      <c r="CM5" s="23" t="s">
        <v>293</v>
      </c>
      <c r="CN5" s="23" t="s">
        <v>292</v>
      </c>
      <c r="CO5" s="23" t="s">
        <v>293</v>
      </c>
      <c r="CP5" s="23" t="s">
        <v>292</v>
      </c>
      <c r="CQ5" s="23" t="s">
        <v>293</v>
      </c>
      <c r="CR5" s="23" t="s">
        <v>292</v>
      </c>
      <c r="CS5" s="23" t="s">
        <v>293</v>
      </c>
      <c r="CT5" s="23" t="s">
        <v>292</v>
      </c>
      <c r="CU5" s="23" t="s">
        <v>293</v>
      </c>
      <c r="CV5" s="23" t="s">
        <v>292</v>
      </c>
      <c r="CW5" s="23" t="s">
        <v>293</v>
      </c>
      <c r="CX5" s="22" t="s">
        <v>292</v>
      </c>
      <c r="CY5" s="19" t="s">
        <v>293</v>
      </c>
    </row>
    <row r="6" s="4" customFormat="1" ht="35" customHeight="1" spans="1:260">
      <c r="A6" s="25" t="s">
        <v>294</v>
      </c>
      <c r="B6" s="25"/>
      <c r="C6" s="26" t="e">
        <f>AK6+BS6</f>
        <v>#REF!</v>
      </c>
      <c r="D6" s="27" t="e">
        <f>AL6+BT6</f>
        <v>#REF!</v>
      </c>
      <c r="E6" s="27" t="e">
        <f>AM6+BU6</f>
        <v>#REF!</v>
      </c>
      <c r="F6" s="26" t="e">
        <f>SUM(F7:F13)</f>
        <v>#REF!</v>
      </c>
      <c r="G6" s="28" t="e">
        <f>F6/C6</f>
        <v>#REF!</v>
      </c>
      <c r="H6" s="27" t="e">
        <f>SUM(H7:H13)</f>
        <v>#REF!</v>
      </c>
      <c r="I6" s="29" t="e">
        <f>H6/E6</f>
        <v>#REF!</v>
      </c>
      <c r="J6" s="26" t="e">
        <f>AR6+BZ6</f>
        <v>#REF!</v>
      </c>
      <c r="K6" s="28" t="e">
        <f>J6/C6</f>
        <v>#REF!</v>
      </c>
      <c r="L6" s="30" t="e">
        <f>AT6+CB6</f>
        <v>#REF!</v>
      </c>
      <c r="M6" s="28" t="e">
        <f>L6/C6</f>
        <v>#REF!</v>
      </c>
      <c r="N6" s="31" t="e">
        <f>AV6+CD6</f>
        <v>#REF!</v>
      </c>
      <c r="O6" s="28" t="e">
        <f>N6/C6</f>
        <v>#REF!</v>
      </c>
      <c r="P6" s="30" t="e">
        <f>AX6+CF6</f>
        <v>#REF!</v>
      </c>
      <c r="Q6" s="28" t="e">
        <f>P6/C6</f>
        <v>#REF!</v>
      </c>
      <c r="R6" s="30" t="e">
        <f>AZ6+CH6</f>
        <v>#REF!</v>
      </c>
      <c r="S6" s="28" t="e">
        <f>R6/C6</f>
        <v>#REF!</v>
      </c>
      <c r="T6" s="31" t="e">
        <f>BB6+CJ6</f>
        <v>#REF!</v>
      </c>
      <c r="U6" s="28" t="e">
        <f>T6/C6</f>
        <v>#REF!</v>
      </c>
      <c r="V6" s="31" t="e">
        <f>BD6+CL6</f>
        <v>#REF!</v>
      </c>
      <c r="W6" s="28" t="e">
        <f>V6/C6</f>
        <v>#REF!</v>
      </c>
      <c r="X6" s="31" t="e">
        <f>BF6+CN6</f>
        <v>#REF!</v>
      </c>
      <c r="Y6" s="28" t="e">
        <f>X6/C6</f>
        <v>#REF!</v>
      </c>
      <c r="Z6" s="31" t="e">
        <f>BH6+CP6</f>
        <v>#REF!</v>
      </c>
      <c r="AA6" s="28" t="e">
        <f>Z6/C6</f>
        <v>#REF!</v>
      </c>
      <c r="AB6" s="31" t="e">
        <f>BJ6+CR6</f>
        <v>#REF!</v>
      </c>
      <c r="AC6" s="28" t="e">
        <f>AB6/C6</f>
        <v>#REF!</v>
      </c>
      <c r="AD6" s="31" t="e">
        <f>BL6+CT6</f>
        <v>#REF!</v>
      </c>
      <c r="AE6" s="28" t="e">
        <f>AD6/C6</f>
        <v>#REF!</v>
      </c>
      <c r="AF6" s="31" t="e">
        <f>BN6+CV6</f>
        <v>#REF!</v>
      </c>
      <c r="AG6" s="28" t="e">
        <f>AF6/C6</f>
        <v>#REF!</v>
      </c>
      <c r="AH6" s="31" t="e">
        <f>BP6+CX6</f>
        <v>#REF!</v>
      </c>
      <c r="AI6" s="28" t="e">
        <f>AH6/C6</f>
        <v>#REF!</v>
      </c>
      <c r="AJ6" s="24" t="s">
        <v>294</v>
      </c>
      <c r="AK6" s="31" t="e">
        <f>SUM(AK7:AK13)</f>
        <v>#REF!</v>
      </c>
      <c r="AL6" s="27" t="e">
        <f>SUM(AL7:AL13)</f>
        <v>#REF!</v>
      </c>
      <c r="AM6" s="27" t="e">
        <f>SUM(AM7:AM13)</f>
        <v>#REF!</v>
      </c>
      <c r="AN6" s="26" t="e">
        <f>SUM(AN7:AN13)</f>
        <v>#REF!</v>
      </c>
      <c r="AO6" s="28" t="e">
        <f>AN6/AK6</f>
        <v>#REF!</v>
      </c>
      <c r="AP6" s="27" t="e">
        <f>SUM(AP7:AP13)</f>
        <v>#REF!</v>
      </c>
      <c r="AQ6" s="28" t="e">
        <f>AP6/AM6</f>
        <v>#REF!</v>
      </c>
      <c r="AR6" s="31" t="e">
        <f>SUM(AR7:AR13)</f>
        <v>#REF!</v>
      </c>
      <c r="AS6" s="28" t="e">
        <f>AR6/AK6</f>
        <v>#REF!</v>
      </c>
      <c r="AT6" s="30" t="e">
        <f>SUM(AT7:AT13)</f>
        <v>#REF!</v>
      </c>
      <c r="AU6" s="28" t="e">
        <f>AT6/AK6</f>
        <v>#REF!</v>
      </c>
      <c r="AV6" s="31" t="e">
        <f>SUM(AV7:AV13)</f>
        <v>#REF!</v>
      </c>
      <c r="AW6" s="28" t="e">
        <f>AV6/AK6</f>
        <v>#REF!</v>
      </c>
      <c r="AX6" s="30" t="e">
        <f>SUM(AX7:AX13)</f>
        <v>#REF!</v>
      </c>
      <c r="AY6" s="28" t="e">
        <f>AX6/AK6</f>
        <v>#REF!</v>
      </c>
      <c r="AZ6" s="30" t="e">
        <f>SUM(AZ7:AZ13)</f>
        <v>#REF!</v>
      </c>
      <c r="BA6" s="28" t="e">
        <f>AZ6/AK6</f>
        <v>#REF!</v>
      </c>
      <c r="BB6" s="31" t="e">
        <f>SUM(BB7:BB13)</f>
        <v>#REF!</v>
      </c>
      <c r="BC6" s="28" t="e">
        <f>BB6/AK6</f>
        <v>#REF!</v>
      </c>
      <c r="BD6" s="31" t="e">
        <f>SUM(BD7:BD13)</f>
        <v>#REF!</v>
      </c>
      <c r="BE6" s="28" t="e">
        <f>BD6/AK6</f>
        <v>#REF!</v>
      </c>
      <c r="BF6" s="31" t="e">
        <f>SUM(BF7:BF13)</f>
        <v>#REF!</v>
      </c>
      <c r="BG6" s="28" t="e">
        <f>BF6/AK6</f>
        <v>#REF!</v>
      </c>
      <c r="BH6" s="31" t="e">
        <f>SUM(BH7:BH13)</f>
        <v>#REF!</v>
      </c>
      <c r="BI6" s="28" t="e">
        <f>BH6/AK6</f>
        <v>#REF!</v>
      </c>
      <c r="BJ6" s="31" t="e">
        <f>SUM(BJ7:BJ13)</f>
        <v>#REF!</v>
      </c>
      <c r="BK6" s="28" t="e">
        <f>BJ6/AK6</f>
        <v>#REF!</v>
      </c>
      <c r="BL6" s="31" t="e">
        <f>SUM(BL7:BL13)</f>
        <v>#REF!</v>
      </c>
      <c r="BM6" s="28" t="e">
        <f>BL6/AK6</f>
        <v>#REF!</v>
      </c>
      <c r="BN6" s="31" t="e">
        <f>SUM(BN7:BN13)</f>
        <v>#REF!</v>
      </c>
      <c r="BO6" s="28" t="e">
        <f>BN6/AK6</f>
        <v>#REF!</v>
      </c>
      <c r="BP6" s="31" t="e">
        <f>SUM(BP7:BP13)</f>
        <v>#REF!</v>
      </c>
      <c r="BQ6" s="28" t="e">
        <f>BP6/AK6</f>
        <v>#REF!</v>
      </c>
      <c r="BR6" s="32" t="s">
        <v>294</v>
      </c>
      <c r="BS6" s="31" t="e">
        <f>SUM(BS7:BS13)</f>
        <v>#REF!</v>
      </c>
      <c r="BT6" s="27" t="e">
        <f>SUM(BT7:BT13)</f>
        <v>#REF!</v>
      </c>
      <c r="BU6" s="27" t="e">
        <f>SUM(BU7:BU13)</f>
        <v>#REF!</v>
      </c>
      <c r="BV6" s="31" t="e">
        <f>SUM(BV7:BV13)</f>
        <v>#REF!</v>
      </c>
      <c r="BW6" s="28" t="e">
        <f>BV6/BS6</f>
        <v>#REF!</v>
      </c>
      <c r="BX6" s="27" t="e">
        <f>SUM(BX7:BX13)</f>
        <v>#REF!</v>
      </c>
      <c r="BY6" s="28" t="e">
        <f>BX6/BU6</f>
        <v>#REF!</v>
      </c>
      <c r="BZ6" s="31" t="e">
        <f>SUM(BZ7:BZ13)</f>
        <v>#REF!</v>
      </c>
      <c r="CA6" s="28" t="e">
        <f>BZ6/BS6</f>
        <v>#REF!</v>
      </c>
      <c r="CB6" s="30" t="e">
        <f>SUM(CB7:CB13)</f>
        <v>#REF!</v>
      </c>
      <c r="CC6" s="28" t="e">
        <f>CB6/BS6</f>
        <v>#REF!</v>
      </c>
      <c r="CD6" s="31" t="e">
        <f>SUM(CD7:CD13)</f>
        <v>#REF!</v>
      </c>
      <c r="CE6" s="28" t="e">
        <f>CD6/BS6</f>
        <v>#REF!</v>
      </c>
      <c r="CF6" s="30" t="e">
        <f>SUM(CF7:CF13)</f>
        <v>#REF!</v>
      </c>
      <c r="CG6" s="28" t="e">
        <f>CF6/BS6</f>
        <v>#REF!</v>
      </c>
      <c r="CH6" s="30" t="e">
        <f>SUM(CH7:CH13)</f>
        <v>#REF!</v>
      </c>
      <c r="CI6" s="28" t="e">
        <f>CH6/BS6</f>
        <v>#REF!</v>
      </c>
      <c r="CJ6" s="31" t="e">
        <f>SUM(CJ7:CJ13)</f>
        <v>#REF!</v>
      </c>
      <c r="CK6" s="28" t="e">
        <f>CJ6/BS6</f>
        <v>#REF!</v>
      </c>
      <c r="CL6" s="31" t="e">
        <f>SUM(CL7:CL13)</f>
        <v>#REF!</v>
      </c>
      <c r="CM6" s="28" t="e">
        <f>CL6/BS6</f>
        <v>#REF!</v>
      </c>
      <c r="CN6" s="31" t="e">
        <f>SUM(CN7:CN13)</f>
        <v>#REF!</v>
      </c>
      <c r="CO6" s="33" t="e">
        <f>CN6/BS6</f>
        <v>#REF!</v>
      </c>
      <c r="CP6" s="31" t="e">
        <f>SUM(CP7:CP13)</f>
        <v>#REF!</v>
      </c>
      <c r="CQ6" s="33" t="e">
        <f>CP6/BS6</f>
        <v>#REF!</v>
      </c>
      <c r="CR6" s="31" t="e">
        <f>SUM(CR7:CR13)</f>
        <v>#REF!</v>
      </c>
      <c r="CS6" s="28" t="e">
        <f>CR6/BS6</f>
        <v>#REF!</v>
      </c>
      <c r="CT6" s="31" t="e">
        <f>SUM(CT7:CT13)</f>
        <v>#REF!</v>
      </c>
      <c r="CU6" s="28" t="e">
        <f>CT6/BS6</f>
        <v>#REF!</v>
      </c>
      <c r="CV6" s="31" t="e">
        <f>SUM(CV7:CV13)</f>
        <v>#REF!</v>
      </c>
      <c r="CW6" s="28" t="e">
        <f>CV6/BS6</f>
        <v>#REF!</v>
      </c>
      <c r="CX6" s="31" t="e">
        <f>SUM(CX7:CX13)</f>
        <v>#REF!</v>
      </c>
      <c r="CY6" s="28" t="e">
        <f>CX6/BS6</f>
        <v>#REF!</v>
      </c>
    </row>
    <row r="7" s="4" customFormat="1" ht="35" customHeight="1" spans="1:260">
      <c r="A7" s="25" t="s">
        <v>333</v>
      </c>
      <c r="B7" s="25" t="s">
        <v>333</v>
      </c>
      <c r="C7" s="31" t="e">
        <f>AK7+BS7</f>
        <v>#REF!</v>
      </c>
      <c r="D7" s="27" t="e">
        <f>AL7+BT7</f>
        <v>#REF!</v>
      </c>
      <c r="E7" s="27" t="e">
        <f>AM7+BU7</f>
        <v>#REF!</v>
      </c>
      <c r="F7" s="26" t="e">
        <f>AN7+BV7</f>
        <v>#REF!</v>
      </c>
      <c r="G7" s="34" t="e">
        <f>F7/C7</f>
        <v>#REF!</v>
      </c>
      <c r="H7" s="27" t="e">
        <f>AP7+BX7</f>
        <v>#REF!</v>
      </c>
      <c r="I7" s="28" t="e">
        <f>H7/E7</f>
        <v>#REF!</v>
      </c>
      <c r="J7" s="31" t="e">
        <f>AR7+BZ7</f>
        <v>#REF!</v>
      </c>
      <c r="K7" s="28" t="e">
        <f>J7/C7</f>
        <v>#REF!</v>
      </c>
      <c r="L7" s="30" t="e">
        <f>AT7+CB7</f>
        <v>#REF!</v>
      </c>
      <c r="M7" s="28" t="e">
        <f>L7/C7</f>
        <v>#REF!</v>
      </c>
      <c r="N7" s="31" t="e">
        <f>AV7+CD7</f>
        <v>#REF!</v>
      </c>
      <c r="O7" s="28" t="e">
        <f>N7/C7</f>
        <v>#REF!</v>
      </c>
      <c r="P7" s="30" t="e">
        <f>AX7+CF7</f>
        <v>#REF!</v>
      </c>
      <c r="Q7" s="28" t="e">
        <f>P7/C7</f>
        <v>#REF!</v>
      </c>
      <c r="R7" s="30" t="e">
        <f>AZ7+CH7</f>
        <v>#REF!</v>
      </c>
      <c r="S7" s="28" t="e">
        <f>R7/C7</f>
        <v>#REF!</v>
      </c>
      <c r="T7" s="31" t="e">
        <f>BB7+CJ7</f>
        <v>#REF!</v>
      </c>
      <c r="U7" s="28" t="e">
        <f>T7/C7</f>
        <v>#REF!</v>
      </c>
      <c r="V7" s="31" t="e">
        <f>BD7+CL7</f>
        <v>#REF!</v>
      </c>
      <c r="W7" s="28" t="e">
        <f>V7/C7</f>
        <v>#REF!</v>
      </c>
      <c r="X7" s="31" t="e">
        <f>BF7+CN7</f>
        <v>#REF!</v>
      </c>
      <c r="Y7" s="28" t="e">
        <f>X7/C7</f>
        <v>#REF!</v>
      </c>
      <c r="Z7" s="31" t="e">
        <f>BH7+CP7</f>
        <v>#REF!</v>
      </c>
      <c r="AA7" s="28" t="e">
        <f>Z7/C7</f>
        <v>#REF!</v>
      </c>
      <c r="AB7" s="31" t="e">
        <f>BJ7+CR7</f>
        <v>#REF!</v>
      </c>
      <c r="AC7" s="28" t="e">
        <f>AB7/C7</f>
        <v>#REF!</v>
      </c>
      <c r="AD7" s="31" t="e">
        <f>BL7+CT7</f>
        <v>#REF!</v>
      </c>
      <c r="AE7" s="28" t="e">
        <f>AD7/C7</f>
        <v>#REF!</v>
      </c>
      <c r="AF7" s="31" t="e">
        <f>BN7+CV7</f>
        <v>#REF!</v>
      </c>
      <c r="AG7" s="28" t="e">
        <f>AF7/C7</f>
        <v>#REF!</v>
      </c>
      <c r="AH7" s="31" t="e">
        <f>BP7+CX7</f>
        <v>#REF!</v>
      </c>
      <c r="AI7" s="28" t="e">
        <f>AH7/C7</f>
        <v>#REF!</v>
      </c>
      <c r="AJ7" s="25" t="s">
        <v>333</v>
      </c>
      <c r="AK7" s="31" t="e">
        <f>COUNTIFS(具体项目表!#REF!,B7,具体项目表!F:F,"续建")</f>
        <v>#REF!</v>
      </c>
      <c r="AL7" s="27" t="e">
        <f>SUMIFS(具体项目表!G:G,具体项目表!#REF!,B7,具体项目表!F:F,"续建")</f>
        <v>#REF!</v>
      </c>
      <c r="AM7" s="27" t="e">
        <f>SUMIFS(具体项目表!H:H,具体项目表!#REF!,B7,具体项目表!F:F,"续建")</f>
        <v>#REF!</v>
      </c>
      <c r="AN7" s="35" t="e">
        <f>COUNTIFS(具体项目表!#REF!,B7,具体项目表!F:F,"续建",具体项目表!#REF!,"是")</f>
        <v>#REF!</v>
      </c>
      <c r="AO7" s="28" t="e">
        <f>AN7/AK7</f>
        <v>#REF!</v>
      </c>
      <c r="AP7" s="36" t="e">
        <f>SUMIFS(具体项目表!#REF!,具体项目表!#REF!,B7,具体项目表!F:F,"续建",具体项目表!#REF!,"是")</f>
        <v>#REF!</v>
      </c>
      <c r="AQ7" s="28" t="e">
        <f>AP7/AM7</f>
        <v>#REF!</v>
      </c>
      <c r="AR7" s="31" t="e">
        <f>COUNTIFS(具体项目表!#REF!,B7,具体项目表!I:I,"是",具体项目表!F:F,"续建")+COUNTIFS(具体项目表!#REF!,B7,具体项目表!I:I,"无需办理",具体项目表!F:F,"续建")</f>
        <v>#REF!</v>
      </c>
      <c r="AS7" s="34" t="e">
        <f>AR7/AK7</f>
        <v>#REF!</v>
      </c>
      <c r="AT7" s="30" t="e">
        <f>COUNTIFS(具体项目表!#REF!,B7,具体项目表!J:J,"是",具体项目表!F:F,"续建")+COUNTIFS(具体项目表!#REF!,B7,具体项目表!J:J,"无需办理",具体项目表!F:F,"续建")</f>
        <v>#REF!</v>
      </c>
      <c r="AU7" s="28" t="e">
        <f>AT7/AK7</f>
        <v>#REF!</v>
      </c>
      <c r="AV7" s="31" t="e">
        <f>COUNTIFS(具体项目表!#REF!,B7,具体项目表!K:K,"是",具体项目表!F:F,"续建")+COUNTIFS(具体项目表!#REF!,B7,具体项目表!K:K,"无需办理",具体项目表!F:F,"续建")</f>
        <v>#REF!</v>
      </c>
      <c r="AW7" s="34" t="e">
        <f>AR7/AK7</f>
        <v>#REF!</v>
      </c>
      <c r="AX7" s="30" t="e">
        <f>COUNTIFS(具体项目表!#REF!,B7,具体项目表!L:L,"是",具体项目表!F:F,"续建")+COUNTIFS(具体项目表!#REF!,B7,具体项目表!L:L,"无需办理",具体项目表!F:F,"续建")</f>
        <v>#REF!</v>
      </c>
      <c r="AY7" s="28" t="e">
        <f>AX7/AK7</f>
        <v>#REF!</v>
      </c>
      <c r="AZ7" s="30" t="e">
        <f>COUNTIFS(具体项目表!#REF!,B7,具体项目表!M:M,"是",具体项目表!F:F,"续建")+COUNTIFS(具体项目表!#REF!,B7,具体项目表!M:M,"无需办理",具体项目表!F:F,"续建")</f>
        <v>#REF!</v>
      </c>
      <c r="BA7" s="28" t="e">
        <f>AZ7/AK7</f>
        <v>#REF!</v>
      </c>
      <c r="BB7" s="31" t="e">
        <f>COUNTIFS(具体项目表!#REF!,B7,具体项目表!N:N,"是",具体项目表!F:F,"续建")+COUNTIFS(具体项目表!#REF!,B7,具体项目表!N:N,"无需办理",具体项目表!F:F,"续建")</f>
        <v>#REF!</v>
      </c>
      <c r="BC7" s="34" t="e">
        <f>BB7/AK7</f>
        <v>#REF!</v>
      </c>
      <c r="BD7" s="31" t="e">
        <f>COUNTIFS(具体项目表!#REF!,B7,具体项目表!O:O,"是",具体项目表!F:F,"续建")+COUNTIFS(具体项目表!#REF!,B7,具体项目表!O:O,"无需办理",具体项目表!F:F,"续建")</f>
        <v>#REF!</v>
      </c>
      <c r="BE7" s="28" t="e">
        <f>BD7/AK7</f>
        <v>#REF!</v>
      </c>
      <c r="BF7" s="31" t="e">
        <f>COUNTIFS(具体项目表!#REF!,B7,具体项目表!P:P,"是",具体项目表!F:F,"续建")+COUNTIFS(具体项目表!#REF!,B7,具体项目表!P:P,"无需办理",具体项目表!F:F,"续建")</f>
        <v>#REF!</v>
      </c>
      <c r="BG7" s="28" t="e">
        <f>BF7/AK7</f>
        <v>#REF!</v>
      </c>
      <c r="BH7" s="31" t="e">
        <f>COUNTIFS(具体项目表!#REF!,B7,具体项目表!Q:Q,"是",具体项目表!F:F,"续建")+COUNTIFS(具体项目表!#REF!,B7,具体项目表!Q:Q,"无需办理",具体项目表!F:F,"续建")</f>
        <v>#REF!</v>
      </c>
      <c r="BI7" s="28" t="e">
        <f>BH7/AK7</f>
        <v>#REF!</v>
      </c>
      <c r="BJ7" s="31" t="e">
        <f>COUNTIFS(具体项目表!#REF!,B7,具体项目表!R:R,"是",具体项目表!F:F,"续建")+COUNTIFS(具体项目表!#REF!,B7,具体项目表!R:R,"无需办理",具体项目表!F:F,"续建")</f>
        <v>#REF!</v>
      </c>
      <c r="BK7" s="28" t="e">
        <f>BJ7/AK7</f>
        <v>#REF!</v>
      </c>
      <c r="BL7" s="31" t="e">
        <f>COUNTIFS(具体项目表!#REF!,B7,具体项目表!S:S,"是",具体项目表!F:F,"续建")+COUNTIFS(具体项目表!#REF!,B7,具体项目表!S:S,"无需办理",具体项目表!F:F,"续建")</f>
        <v>#REF!</v>
      </c>
      <c r="BM7" s="28" t="e">
        <f>BL7/AK7</f>
        <v>#REF!</v>
      </c>
      <c r="BN7" s="31" t="e">
        <f>COUNTIFS(具体项目表!#REF!,B7,具体项目表!T:T,"是",具体项目表!F:F,"续建")+COUNTIFS(具体项目表!#REF!,B7,具体项目表!T:T,"无需办理",具体项目表!F:F,"续建")</f>
        <v>#REF!</v>
      </c>
      <c r="BO7" s="28" t="e">
        <f>BN7/AK7</f>
        <v>#REF!</v>
      </c>
      <c r="BP7" s="31" t="e">
        <f>COUNTIFS(具体项目表!#REF!,"0",具体项目表!#REF!,B7,具体项目表!F:F,"续建")</f>
        <v>#REF!</v>
      </c>
      <c r="BQ7" s="28" t="e">
        <f>BP7/AK7</f>
        <v>#REF!</v>
      </c>
      <c r="BR7" s="25" t="s">
        <v>333</v>
      </c>
      <c r="BS7" s="31" t="e">
        <f>COUNTIFS(具体项目表!#REF!,B7,具体项目表!F:F,"新建")</f>
        <v>#REF!</v>
      </c>
      <c r="BT7" s="27" t="e">
        <f>SUMIFS(具体项目表!G:G,具体项目表!#REF!,B7,具体项目表!F:F,"新建")</f>
        <v>#REF!</v>
      </c>
      <c r="BU7" s="27" t="e">
        <f>SUMIFS(具体项目表!H:H,具体项目表!#REF!,B7,具体项目表!F:F,"新建")</f>
        <v>#REF!</v>
      </c>
      <c r="BV7" s="35" t="e">
        <f>COUNTIFS(具体项目表!#REF!,B7,具体项目表!F:F,"新建",具体项目表!#REF!,"是")</f>
        <v>#REF!</v>
      </c>
      <c r="BW7" s="28" t="e">
        <f>BV7/BS7</f>
        <v>#REF!</v>
      </c>
      <c r="BX7" s="27" t="e">
        <f>SUMIFS(具体项目表!#REF!,具体项目表!#REF!,B7,具体项目表!F:F,"新建",具体项目表!#REF!,"是")</f>
        <v>#REF!</v>
      </c>
      <c r="BY7" s="28" t="e">
        <f>BX7/BU7</f>
        <v>#REF!</v>
      </c>
      <c r="BZ7" s="31" t="e">
        <f>COUNTIFS(具体项目表!#REF!,B7,具体项目表!I:I,"是",具体项目表!F:F,"新建")+COUNTIFS(具体项目表!#REF!,B7,具体项目表!I:I,"无需办理",具体项目表!F:F,"新建")</f>
        <v>#REF!</v>
      </c>
      <c r="CA7" s="28" t="e">
        <f>BZ7/BS7</f>
        <v>#REF!</v>
      </c>
      <c r="CB7" s="30" t="e">
        <f>COUNTIFS(具体项目表!#REF!,B7,具体项目表!J:J,"是",具体项目表!F:F,"新建")+COUNTIFS(具体项目表!#REF!,B7,具体项目表!J:J,"无需办理",具体项目表!F:F,"新建")</f>
        <v>#REF!</v>
      </c>
      <c r="CC7" s="28" t="e">
        <f>CB7/BS7</f>
        <v>#REF!</v>
      </c>
      <c r="CD7" s="31" t="e">
        <f>COUNTIFS(具体项目表!#REF!,B7,具体项目表!K:K,"是",具体项目表!F:F,"新建")+COUNTIFS(具体项目表!#REF!,B7,具体项目表!K:K,"无需办理",具体项目表!F:F,"新建")</f>
        <v>#REF!</v>
      </c>
      <c r="CE7" s="28" t="e">
        <f>CD7/BS7</f>
        <v>#REF!</v>
      </c>
      <c r="CF7" s="30" t="e">
        <f>COUNTIFS(具体项目表!#REF!,B7,具体项目表!L:L,"是",具体项目表!F:F,"新建")+COUNTIFS(具体项目表!#REF!,B7,具体项目表!L:L,"无需办理",具体项目表!F:F,"新建")</f>
        <v>#REF!</v>
      </c>
      <c r="CG7" s="28" t="e">
        <f>CF7/BS7</f>
        <v>#REF!</v>
      </c>
      <c r="CH7" s="30" t="e">
        <f>COUNTIFS(具体项目表!#REF!,B7,具体项目表!M:M,"是",具体项目表!F:F,"新建")+COUNTIFS(具体项目表!#REF!,B7,具体项目表!M:M,"无需办理",具体项目表!F:F,"新建")</f>
        <v>#REF!</v>
      </c>
      <c r="CI7" s="28" t="e">
        <f>CH7/BS7</f>
        <v>#REF!</v>
      </c>
      <c r="CJ7" s="31" t="e">
        <f>COUNTIFS(具体项目表!#REF!,B7,具体项目表!N:N,"是",具体项目表!F:F,"新建")+COUNTIFS(具体项目表!#REF!,B7,具体项目表!N:N,"无需办理",具体项目表!F:F,"新建")</f>
        <v>#REF!</v>
      </c>
      <c r="CK7" s="28" t="e">
        <f>CJ7/BS7</f>
        <v>#REF!</v>
      </c>
      <c r="CL7" s="31" t="e">
        <f>COUNTIFS(具体项目表!#REF!,B7,具体项目表!O:O,"是",具体项目表!F:F,"新建")+COUNTIFS(具体项目表!#REF!,B7,具体项目表!O:O,"无需办理",具体项目表!F:F,"新建")</f>
        <v>#REF!</v>
      </c>
      <c r="CM7" s="28" t="e">
        <f>CL7/BS7</f>
        <v>#REF!</v>
      </c>
      <c r="CN7" s="31" t="e">
        <f>COUNTIFS(具体项目表!#REF!,B7,具体项目表!P:P,"是",具体项目表!F:F,"新建")+COUNTIFS(具体项目表!#REF!,B7,具体项目表!P:P,"无需办理",具体项目表!F:F,"新建")</f>
        <v>#REF!</v>
      </c>
      <c r="CO7" s="33" t="e">
        <f>CN7/BS7</f>
        <v>#REF!</v>
      </c>
      <c r="CP7" s="31" t="e">
        <f>COUNTIFS(具体项目表!#REF!,B7,具体项目表!Q:Q,"是",具体项目表!F:F,"新建")+COUNTIFS(具体项目表!#REF!,B7,具体项目表!Q:Q,"无需办理",具体项目表!F:F,"新建")</f>
        <v>#REF!</v>
      </c>
      <c r="CQ7" s="33" t="e">
        <f>CP7/BS7</f>
        <v>#REF!</v>
      </c>
      <c r="CR7" s="31" t="e">
        <f>COUNTIFS(具体项目表!#REF!,B7,具体项目表!R:R,"是",具体项目表!F:F,"新建")+COUNTIFS(具体项目表!#REF!,B7,具体项目表!R:R,"无需办理",具体项目表!F:F,"新建")</f>
        <v>#REF!</v>
      </c>
      <c r="CS7" s="28" t="e">
        <f>CR7/BS7</f>
        <v>#REF!</v>
      </c>
      <c r="CT7" s="31" t="e">
        <f>COUNTIFS(具体项目表!#REF!,B7,具体项目表!S:S,"是",具体项目表!F:F,"新建")+COUNTIFS(具体项目表!#REF!,B7,具体项目表!S:S,"无需办理",具体项目表!F:F,"新建")</f>
        <v>#REF!</v>
      </c>
      <c r="CU7" s="28" t="e">
        <f>CT7/BS7</f>
        <v>#REF!</v>
      </c>
      <c r="CV7" s="31" t="e">
        <f>COUNTIFS(具体项目表!#REF!,B7,具体项目表!T:T,"是",具体项目表!F:F,"新建")+COUNTIFS(具体项目表!#REF!,B7,具体项目表!T:T,"无需办理",具体项目表!F:F,"新建")</f>
        <v>#REF!</v>
      </c>
      <c r="CW7" s="28" t="e">
        <f>CV7/BS7</f>
        <v>#REF!</v>
      </c>
      <c r="CX7" s="31" t="e">
        <f>COUNTIFS(具体项目表!#REF!,"0",具体项目表!#REF!,B7,具体项目表!F:F,"新建")</f>
        <v>#REF!</v>
      </c>
      <c r="CY7" s="28" t="e">
        <f>CX7/BS7</f>
        <v>#REF!</v>
      </c>
    </row>
    <row r="8" s="4" customFormat="1" ht="35" customHeight="1" spans="1:260">
      <c r="A8" s="25" t="s">
        <v>334</v>
      </c>
      <c r="B8" s="25" t="s">
        <v>334</v>
      </c>
      <c r="C8" s="31" t="e">
        <f>AK8+BS8</f>
        <v>#REF!</v>
      </c>
      <c r="D8" s="27" t="e">
        <f>AL8+BT8</f>
        <v>#REF!</v>
      </c>
      <c r="E8" s="27" t="e">
        <f>AM8+BU8</f>
        <v>#REF!</v>
      </c>
      <c r="F8" s="26" t="e">
        <f>AN8+BV8</f>
        <v>#REF!</v>
      </c>
      <c r="G8" s="34" t="e">
        <f>F8/C8</f>
        <v>#REF!</v>
      </c>
      <c r="H8" s="27" t="e">
        <f>AP8+BX8</f>
        <v>#REF!</v>
      </c>
      <c r="I8" s="28" t="e">
        <f>H8/E8</f>
        <v>#REF!</v>
      </c>
      <c r="J8" s="31" t="e">
        <f>AR8+BZ8</f>
        <v>#REF!</v>
      </c>
      <c r="K8" s="28" t="e">
        <f>J8/C8</f>
        <v>#REF!</v>
      </c>
      <c r="L8" s="30" t="e">
        <f>AT8+CB8</f>
        <v>#REF!</v>
      </c>
      <c r="M8" s="28" t="e">
        <f>L8/C8</f>
        <v>#REF!</v>
      </c>
      <c r="N8" s="31" t="e">
        <f>AV8+CD8</f>
        <v>#REF!</v>
      </c>
      <c r="O8" s="28" t="e">
        <f>N8/C8</f>
        <v>#REF!</v>
      </c>
      <c r="P8" s="30" t="e">
        <f>AX8+CF8</f>
        <v>#REF!</v>
      </c>
      <c r="Q8" s="28" t="e">
        <f>P8/C8</f>
        <v>#REF!</v>
      </c>
      <c r="R8" s="30" t="e">
        <f>AZ8+CH8</f>
        <v>#REF!</v>
      </c>
      <c r="S8" s="28" t="e">
        <f>R8/C8</f>
        <v>#REF!</v>
      </c>
      <c r="T8" s="31" t="e">
        <f>BB8+CJ8</f>
        <v>#REF!</v>
      </c>
      <c r="U8" s="28" t="e">
        <f>T8/C8</f>
        <v>#REF!</v>
      </c>
      <c r="V8" s="31" t="e">
        <f>BD8+CL8</f>
        <v>#REF!</v>
      </c>
      <c r="W8" s="28" t="e">
        <f>V8/C8</f>
        <v>#REF!</v>
      </c>
      <c r="X8" s="31" t="e">
        <f>BF8+CN8</f>
        <v>#REF!</v>
      </c>
      <c r="Y8" s="28" t="e">
        <f>X8/C8</f>
        <v>#REF!</v>
      </c>
      <c r="Z8" s="31" t="e">
        <f>BH8+CP8</f>
        <v>#REF!</v>
      </c>
      <c r="AA8" s="28" t="e">
        <f>Z8/C8</f>
        <v>#REF!</v>
      </c>
      <c r="AB8" s="31" t="e">
        <f>BJ8+CR8</f>
        <v>#REF!</v>
      </c>
      <c r="AC8" s="28" t="e">
        <f>AB8/C8</f>
        <v>#REF!</v>
      </c>
      <c r="AD8" s="31" t="e">
        <f>BL8+CT8</f>
        <v>#REF!</v>
      </c>
      <c r="AE8" s="28" t="e">
        <f>AD8/C8</f>
        <v>#REF!</v>
      </c>
      <c r="AF8" s="31" t="e">
        <f>BN8+CV8</f>
        <v>#REF!</v>
      </c>
      <c r="AG8" s="28" t="e">
        <f>AF8/C8</f>
        <v>#REF!</v>
      </c>
      <c r="AH8" s="31" t="e">
        <f>BP8+CX8</f>
        <v>#REF!</v>
      </c>
      <c r="AI8" s="28" t="e">
        <f>AH8/C8</f>
        <v>#REF!</v>
      </c>
      <c r="AJ8" s="25" t="s">
        <v>334</v>
      </c>
      <c r="AK8" s="31" t="e">
        <f>COUNTIFS(具体项目表!#REF!,B8,具体项目表!F:F,"续建")</f>
        <v>#REF!</v>
      </c>
      <c r="AL8" s="27" t="e">
        <f>SUMIFS(具体项目表!G:G,具体项目表!#REF!,B8,具体项目表!F:F,"续建")</f>
        <v>#REF!</v>
      </c>
      <c r="AM8" s="27" t="e">
        <f>SUMIFS(具体项目表!H:H,具体项目表!#REF!,B8,具体项目表!F:F,"续建")</f>
        <v>#REF!</v>
      </c>
      <c r="AN8" s="35" t="e">
        <f>COUNTIFS(具体项目表!#REF!,B8,具体项目表!F:F,"续建",具体项目表!#REF!,"是")</f>
        <v>#REF!</v>
      </c>
      <c r="AO8" s="28" t="e">
        <f>AN8/AK8</f>
        <v>#REF!</v>
      </c>
      <c r="AP8" s="36" t="e">
        <f>SUMIFS(具体项目表!#REF!,具体项目表!#REF!,B8,具体项目表!F:F,"续建",具体项目表!#REF!,"是")</f>
        <v>#REF!</v>
      </c>
      <c r="AQ8" s="28" t="e">
        <f>AP8/AM8</f>
        <v>#REF!</v>
      </c>
      <c r="AR8" s="31" t="e">
        <f>COUNTIFS(具体项目表!#REF!,B8,具体项目表!I:I,"是",具体项目表!F:F,"续建")+COUNTIFS(具体项目表!#REF!,B8,具体项目表!I:I,"无需办理",具体项目表!F:F,"续建")</f>
        <v>#REF!</v>
      </c>
      <c r="AS8" s="34" t="e">
        <f>AR8/AK8</f>
        <v>#REF!</v>
      </c>
      <c r="AT8" s="30" t="e">
        <f>COUNTIFS(具体项目表!#REF!,B8,具体项目表!J:J,"是",具体项目表!F:F,"续建")+COUNTIFS(具体项目表!#REF!,B8,具体项目表!J:J,"无需办理",具体项目表!F:F,"续建")</f>
        <v>#REF!</v>
      </c>
      <c r="AU8" s="28" t="e">
        <f>AT8/AK8</f>
        <v>#REF!</v>
      </c>
      <c r="AV8" s="31" t="e">
        <f>COUNTIFS(具体项目表!#REF!,B8,具体项目表!K:K,"是",具体项目表!F:F,"续建")+COUNTIFS(具体项目表!#REF!,B8,具体项目表!K:K,"无需办理",具体项目表!F:F,"续建")</f>
        <v>#REF!</v>
      </c>
      <c r="AW8" s="34" t="e">
        <f>AR8/AK8</f>
        <v>#REF!</v>
      </c>
      <c r="AX8" s="30" t="e">
        <f>COUNTIFS(具体项目表!#REF!,B8,具体项目表!L:L,"是",具体项目表!F:F,"续建")+COUNTIFS(具体项目表!#REF!,B8,具体项目表!L:L,"无需办理",具体项目表!F:F,"续建")</f>
        <v>#REF!</v>
      </c>
      <c r="AY8" s="28" t="e">
        <f>AX8/AK8</f>
        <v>#REF!</v>
      </c>
      <c r="AZ8" s="30" t="e">
        <f>COUNTIFS(具体项目表!#REF!,B8,具体项目表!M:M,"是",具体项目表!F:F,"续建")+COUNTIFS(具体项目表!#REF!,B8,具体项目表!M:M,"无需办理",具体项目表!F:F,"续建")</f>
        <v>#REF!</v>
      </c>
      <c r="BA8" s="28" t="e">
        <f>AZ8/AK8</f>
        <v>#REF!</v>
      </c>
      <c r="BB8" s="31" t="e">
        <f>COUNTIFS(具体项目表!#REF!,B8,具体项目表!N:N,"是",具体项目表!F:F,"续建")+COUNTIFS(具体项目表!#REF!,B8,具体项目表!N:N,"无需办理",具体项目表!F:F,"续建")</f>
        <v>#REF!</v>
      </c>
      <c r="BC8" s="34" t="e">
        <f>BB8/AK8</f>
        <v>#REF!</v>
      </c>
      <c r="BD8" s="31" t="e">
        <f>COUNTIFS(具体项目表!#REF!,B8,具体项目表!O:O,"是",具体项目表!F:F,"续建")+COUNTIFS(具体项目表!#REF!,B8,具体项目表!O:O,"无需办理",具体项目表!F:F,"续建")</f>
        <v>#REF!</v>
      </c>
      <c r="BE8" s="34" t="e">
        <f>BD8/AK8</f>
        <v>#REF!</v>
      </c>
      <c r="BF8" s="31" t="e">
        <f>COUNTIFS(具体项目表!#REF!,B8,具体项目表!P:P,"是",具体项目表!F:F,"续建")+COUNTIFS(具体项目表!#REF!,B8,具体项目表!P:P,"无需办理",具体项目表!F:F,"续建")</f>
        <v>#REF!</v>
      </c>
      <c r="BG8" s="28" t="e">
        <f>BF8/AK8</f>
        <v>#REF!</v>
      </c>
      <c r="BH8" s="31" t="e">
        <f>COUNTIFS(具体项目表!#REF!,B8,具体项目表!Q:Q,"是",具体项目表!F:F,"续建")+COUNTIFS(具体项目表!#REF!,B8,具体项目表!Q:Q,"无需办理",具体项目表!F:F,"续建")</f>
        <v>#REF!</v>
      </c>
      <c r="BI8" s="28" t="e">
        <f>BH8/AK8</f>
        <v>#REF!</v>
      </c>
      <c r="BJ8" s="31" t="e">
        <f>COUNTIFS(具体项目表!#REF!,B8,具体项目表!R:R,"是",具体项目表!F:F,"续建")+COUNTIFS(具体项目表!#REF!,B8,具体项目表!R:R,"无需办理",具体项目表!F:F,"续建")</f>
        <v>#REF!</v>
      </c>
      <c r="BK8" s="28" t="e">
        <f>BJ8/AK8</f>
        <v>#REF!</v>
      </c>
      <c r="BL8" s="31" t="e">
        <f>COUNTIFS(具体项目表!#REF!,B8,具体项目表!S:S,"是",具体项目表!F:F,"续建")+COUNTIFS(具体项目表!#REF!,B8,具体项目表!S:S,"无需办理",具体项目表!F:F,"续建")</f>
        <v>#REF!</v>
      </c>
      <c r="BM8" s="28" t="e">
        <f>BL8/AK8</f>
        <v>#REF!</v>
      </c>
      <c r="BN8" s="31" t="e">
        <f>COUNTIFS(具体项目表!#REF!,B8,具体项目表!T:T,"是",具体项目表!F:F,"续建")+COUNTIFS(具体项目表!#REF!,B8,具体项目表!T:T,"无需办理",具体项目表!F:F,"续建")</f>
        <v>#REF!</v>
      </c>
      <c r="BO8" s="28" t="e">
        <f>BN8/AK8</f>
        <v>#REF!</v>
      </c>
      <c r="BP8" s="31" t="e">
        <f>COUNTIFS(具体项目表!#REF!,"0",具体项目表!#REF!,B8,具体项目表!F:F,"续建")</f>
        <v>#REF!</v>
      </c>
      <c r="BQ8" s="28" t="e">
        <f>BP8/AK8</f>
        <v>#REF!</v>
      </c>
      <c r="BR8" s="25" t="s">
        <v>334</v>
      </c>
      <c r="BS8" s="31" t="e">
        <f>COUNTIFS(具体项目表!#REF!,B8,具体项目表!F:F,"新建")</f>
        <v>#REF!</v>
      </c>
      <c r="BT8" s="27" t="e">
        <f>SUMIFS(具体项目表!G:G,具体项目表!#REF!,B8,具体项目表!F:F,"新建")</f>
        <v>#REF!</v>
      </c>
      <c r="BU8" s="27" t="e">
        <f>SUMIFS(具体项目表!H:H,具体项目表!#REF!,B8,具体项目表!F:F,"新建")</f>
        <v>#REF!</v>
      </c>
      <c r="BV8" s="35" t="e">
        <f>COUNTIFS(具体项目表!#REF!,B8,具体项目表!F:F,"新建",具体项目表!#REF!,"是")</f>
        <v>#REF!</v>
      </c>
      <c r="BW8" s="28" t="e">
        <f>BV8/BS8</f>
        <v>#REF!</v>
      </c>
      <c r="BX8" s="27" t="e">
        <f>SUMIFS(具体项目表!#REF!,具体项目表!#REF!,B8,具体项目表!F:F,"新建",具体项目表!#REF!,"是")</f>
        <v>#REF!</v>
      </c>
      <c r="BY8" s="28" t="e">
        <f>BX8/BU8</f>
        <v>#REF!</v>
      </c>
      <c r="BZ8" s="31" t="e">
        <f>COUNTIFS(具体项目表!#REF!,B8,具体项目表!I:I,"是",具体项目表!F:F,"新建")+COUNTIFS(具体项目表!#REF!,B8,具体项目表!I:I,"无需办理",具体项目表!F:F,"新建")</f>
        <v>#REF!</v>
      </c>
      <c r="CA8" s="28" t="e">
        <f>BZ8/BS8</f>
        <v>#REF!</v>
      </c>
      <c r="CB8" s="30" t="e">
        <f>COUNTIFS(具体项目表!#REF!,B8,具体项目表!J:J,"是",具体项目表!F:F,"新建")+COUNTIFS(具体项目表!#REF!,B8,具体项目表!J:J,"无需办理",具体项目表!F:F,"新建")</f>
        <v>#REF!</v>
      </c>
      <c r="CC8" s="28" t="e">
        <f>CB8/BS8</f>
        <v>#REF!</v>
      </c>
      <c r="CD8" s="31" t="e">
        <f>COUNTIFS(具体项目表!#REF!,B8,具体项目表!K:K,"是",具体项目表!F:F,"新建")+COUNTIFS(具体项目表!#REF!,B8,具体项目表!K:K,"无需办理",具体项目表!F:F,"新建")</f>
        <v>#REF!</v>
      </c>
      <c r="CE8" s="28" t="e">
        <f>CD8/BS8</f>
        <v>#REF!</v>
      </c>
      <c r="CF8" s="30" t="e">
        <f>COUNTIFS(具体项目表!#REF!,B8,具体项目表!L:L,"是",具体项目表!F:F,"新建")+COUNTIFS(具体项目表!#REF!,B8,具体项目表!L:L,"无需办理",具体项目表!F:F,"新建")</f>
        <v>#REF!</v>
      </c>
      <c r="CG8" s="28" t="e">
        <f>CF8/BS8</f>
        <v>#REF!</v>
      </c>
      <c r="CH8" s="30" t="e">
        <f>COUNTIFS(具体项目表!#REF!,B8,具体项目表!M:M,"是",具体项目表!F:F,"新建")+COUNTIFS(具体项目表!#REF!,B8,具体项目表!M:M,"无需办理",具体项目表!F:F,"新建")</f>
        <v>#REF!</v>
      </c>
      <c r="CI8" s="28" t="e">
        <f>CH8/BS8</f>
        <v>#REF!</v>
      </c>
      <c r="CJ8" s="31" t="e">
        <f>COUNTIFS(具体项目表!#REF!,B8,具体项目表!N:N,"是",具体项目表!F:F,"新建")+COUNTIFS(具体项目表!#REF!,B8,具体项目表!N:N,"无需办理",具体项目表!F:F,"新建")</f>
        <v>#REF!</v>
      </c>
      <c r="CK8" s="28" t="e">
        <f>CJ8/BS8</f>
        <v>#REF!</v>
      </c>
      <c r="CL8" s="31" t="e">
        <f>COUNTIFS(具体项目表!#REF!,B8,具体项目表!O:O,"是",具体项目表!F:F,"新建")+COUNTIFS(具体项目表!#REF!,B8,具体项目表!O:O,"无需办理",具体项目表!F:F,"新建")</f>
        <v>#REF!</v>
      </c>
      <c r="CM8" s="28" t="e">
        <f>CL8/BS8</f>
        <v>#REF!</v>
      </c>
      <c r="CN8" s="31" t="e">
        <f>COUNTIFS(具体项目表!#REF!,B8,具体项目表!P:P,"是",具体项目表!F:F,"新建")+COUNTIFS(具体项目表!#REF!,B8,具体项目表!P:P,"无需办理",具体项目表!F:F,"新建")</f>
        <v>#REF!</v>
      </c>
      <c r="CO8" s="33" t="e">
        <f>CN8/BS8</f>
        <v>#REF!</v>
      </c>
      <c r="CP8" s="31" t="e">
        <f>COUNTIFS(具体项目表!#REF!,B8,具体项目表!Q:Q,"是",具体项目表!F:F,"新建")+COUNTIFS(具体项目表!#REF!,B8,具体项目表!Q:Q,"无需办理",具体项目表!F:F,"新建")</f>
        <v>#REF!</v>
      </c>
      <c r="CQ8" s="33" t="e">
        <f>CP8/BS8</f>
        <v>#REF!</v>
      </c>
      <c r="CR8" s="31" t="e">
        <f>COUNTIFS(具体项目表!#REF!,B8,具体项目表!R:R,"是",具体项目表!F:F,"新建")+COUNTIFS(具体项目表!#REF!,B8,具体项目表!R:R,"无需办理",具体项目表!F:F,"新建")</f>
        <v>#REF!</v>
      </c>
      <c r="CS8" s="28" t="e">
        <f>CR8/BS8</f>
        <v>#REF!</v>
      </c>
      <c r="CT8" s="31" t="e">
        <f>COUNTIFS(具体项目表!#REF!,B8,具体项目表!S:S,"是",具体项目表!F:F,"新建")+COUNTIFS(具体项目表!#REF!,B8,具体项目表!S:S,"无需办理",具体项目表!F:F,"新建")</f>
        <v>#REF!</v>
      </c>
      <c r="CU8" s="28" t="e">
        <f>CT8/BS8</f>
        <v>#REF!</v>
      </c>
      <c r="CV8" s="31" t="e">
        <f>COUNTIFS(具体项目表!#REF!,B8,具体项目表!T:T,"是",具体项目表!F:F,"新建")+COUNTIFS(具体项目表!#REF!,B8,具体项目表!T:T,"无需办理",具体项目表!F:F,"新建")</f>
        <v>#REF!</v>
      </c>
      <c r="CW8" s="28" t="e">
        <f>CV8/BS8</f>
        <v>#REF!</v>
      </c>
      <c r="CX8" s="31" t="e">
        <f>COUNTIFS(具体项目表!#REF!,"0",具体项目表!#REF!,B8,具体项目表!F:F,"新建")</f>
        <v>#REF!</v>
      </c>
      <c r="CY8" s="28" t="e">
        <f>CX8/BS8</f>
        <v>#REF!</v>
      </c>
    </row>
    <row r="9" s="4" customFormat="1" ht="35" customHeight="1" spans="1:260">
      <c r="A9" s="25" t="s">
        <v>335</v>
      </c>
      <c r="B9" s="25" t="s">
        <v>335</v>
      </c>
      <c r="C9" s="31" t="e">
        <f>AK9+BS9</f>
        <v>#REF!</v>
      </c>
      <c r="D9" s="27" t="e">
        <f>AL9+BT9</f>
        <v>#REF!</v>
      </c>
      <c r="E9" s="27" t="e">
        <f>AM9+BU9</f>
        <v>#REF!</v>
      </c>
      <c r="F9" s="26" t="e">
        <f>AN9+BV9</f>
        <v>#REF!</v>
      </c>
      <c r="G9" s="28" t="e">
        <f>F9/C9</f>
        <v>#REF!</v>
      </c>
      <c r="H9" s="27" t="e">
        <f>AP9+BX9</f>
        <v>#REF!</v>
      </c>
      <c r="I9" s="28" t="e">
        <f>H9/E9</f>
        <v>#REF!</v>
      </c>
      <c r="J9" s="31" t="e">
        <f>AR9+BZ9</f>
        <v>#REF!</v>
      </c>
      <c r="K9" s="28" t="e">
        <f>J9/C9</f>
        <v>#REF!</v>
      </c>
      <c r="L9" s="30" t="e">
        <f>AT9+CB9</f>
        <v>#REF!</v>
      </c>
      <c r="M9" s="28" t="e">
        <f>L9/C9</f>
        <v>#REF!</v>
      </c>
      <c r="N9" s="31" t="e">
        <f>AV9+CD9</f>
        <v>#REF!</v>
      </c>
      <c r="O9" s="28" t="e">
        <f>N9/C9</f>
        <v>#REF!</v>
      </c>
      <c r="P9" s="30" t="e">
        <f>AX9+CF9</f>
        <v>#REF!</v>
      </c>
      <c r="Q9" s="28" t="e">
        <f>P9/C9</f>
        <v>#REF!</v>
      </c>
      <c r="R9" s="30" t="e">
        <f>AZ9+CH9</f>
        <v>#REF!</v>
      </c>
      <c r="S9" s="28" t="e">
        <f>R9/C9</f>
        <v>#REF!</v>
      </c>
      <c r="T9" s="31" t="e">
        <f>BB9+CJ9</f>
        <v>#REF!</v>
      </c>
      <c r="U9" s="28" t="e">
        <f>T9/C9</f>
        <v>#REF!</v>
      </c>
      <c r="V9" s="31" t="e">
        <f>BD9+CL9</f>
        <v>#REF!</v>
      </c>
      <c r="W9" s="28" t="e">
        <f>V9/C9</f>
        <v>#REF!</v>
      </c>
      <c r="X9" s="31" t="e">
        <f>BF9+CN9</f>
        <v>#REF!</v>
      </c>
      <c r="Y9" s="28" t="e">
        <f>X9/C9</f>
        <v>#REF!</v>
      </c>
      <c r="Z9" s="31" t="e">
        <f>BH9+CP9</f>
        <v>#REF!</v>
      </c>
      <c r="AA9" s="28" t="e">
        <f>Z9/C9</f>
        <v>#REF!</v>
      </c>
      <c r="AB9" s="31" t="e">
        <f>BJ9+CR9</f>
        <v>#REF!</v>
      </c>
      <c r="AC9" s="28" t="e">
        <f>AB9/C9</f>
        <v>#REF!</v>
      </c>
      <c r="AD9" s="31" t="e">
        <f>BL9+CT9</f>
        <v>#REF!</v>
      </c>
      <c r="AE9" s="28" t="e">
        <f>AD9/C9</f>
        <v>#REF!</v>
      </c>
      <c r="AF9" s="31" t="e">
        <f>BN9+CV9</f>
        <v>#REF!</v>
      </c>
      <c r="AG9" s="28" t="e">
        <f>AF9/C9</f>
        <v>#REF!</v>
      </c>
      <c r="AH9" s="31" t="e">
        <f>BP9+CX9</f>
        <v>#REF!</v>
      </c>
      <c r="AI9" s="28" t="e">
        <f>AH9/C9</f>
        <v>#REF!</v>
      </c>
      <c r="AJ9" s="25" t="s">
        <v>335</v>
      </c>
      <c r="AK9" s="31" t="e">
        <f>COUNTIFS(具体项目表!#REF!,B9,具体项目表!F:F,"续建")</f>
        <v>#REF!</v>
      </c>
      <c r="AL9" s="27" t="e">
        <f>SUMIFS(具体项目表!G:G,具体项目表!#REF!,B9,具体项目表!F:F,"续建")</f>
        <v>#REF!</v>
      </c>
      <c r="AM9" s="27" t="e">
        <f>SUMIFS(具体项目表!H:H,具体项目表!#REF!,B9,具体项目表!F:F,"续建")</f>
        <v>#REF!</v>
      </c>
      <c r="AN9" s="35" t="e">
        <f>COUNTIFS(具体项目表!#REF!,B9,具体项目表!F:F,"续建",具体项目表!#REF!,"是")</f>
        <v>#REF!</v>
      </c>
      <c r="AO9" s="28" t="e">
        <f>AN9/AK9</f>
        <v>#REF!</v>
      </c>
      <c r="AP9" s="36" t="e">
        <f>SUMIFS(具体项目表!#REF!,具体项目表!#REF!,B9,具体项目表!F:F,"续建",具体项目表!#REF!,"是")</f>
        <v>#REF!</v>
      </c>
      <c r="AQ9" s="28" t="e">
        <f>AP9/AM9</f>
        <v>#REF!</v>
      </c>
      <c r="AR9" s="31" t="e">
        <f>COUNTIFS(具体项目表!#REF!,B9,具体项目表!I:I,"是",具体项目表!F:F,"续建")+COUNTIFS(具体项目表!#REF!,B9,具体项目表!I:I,"无需办理",具体项目表!F:F,"续建")</f>
        <v>#REF!</v>
      </c>
      <c r="AS9" s="34" t="e">
        <f>AR9/AK9</f>
        <v>#REF!</v>
      </c>
      <c r="AT9" s="30" t="e">
        <f>COUNTIFS(具体项目表!#REF!,B9,具体项目表!J:J,"是",具体项目表!F:F,"续建")+COUNTIFS(具体项目表!#REF!,B9,具体项目表!J:J,"无需办理",具体项目表!F:F,"续建")</f>
        <v>#REF!</v>
      </c>
      <c r="AU9" s="28" t="e">
        <f>AT9/AK9</f>
        <v>#REF!</v>
      </c>
      <c r="AV9" s="31" t="e">
        <f>COUNTIFS(具体项目表!#REF!,B9,具体项目表!K:K,"是",具体项目表!F:F,"续建")+COUNTIFS(具体项目表!#REF!,B9,具体项目表!K:K,"无需办理",具体项目表!F:F,"续建")</f>
        <v>#REF!</v>
      </c>
      <c r="AW9" s="34" t="e">
        <f>AR9/AK9</f>
        <v>#REF!</v>
      </c>
      <c r="AX9" s="30" t="e">
        <f>COUNTIFS(具体项目表!#REF!,B9,具体项目表!L:L,"是",具体项目表!F:F,"续建")+COUNTIFS(具体项目表!#REF!,B9,具体项目表!L:L,"无需办理",具体项目表!F:F,"续建")</f>
        <v>#REF!</v>
      </c>
      <c r="AY9" s="28" t="e">
        <f>AX9/AK9</f>
        <v>#REF!</v>
      </c>
      <c r="AZ9" s="30" t="e">
        <f>COUNTIFS(具体项目表!#REF!,B9,具体项目表!M:M,"是",具体项目表!F:F,"续建")+COUNTIFS(具体项目表!#REF!,B9,具体项目表!M:M,"无需办理",具体项目表!F:F,"续建")</f>
        <v>#REF!</v>
      </c>
      <c r="BA9" s="28" t="e">
        <f>AZ9/AK9</f>
        <v>#REF!</v>
      </c>
      <c r="BB9" s="31" t="e">
        <f>COUNTIFS(具体项目表!#REF!,B9,具体项目表!N:N,"是",具体项目表!F:F,"续建")+COUNTIFS(具体项目表!#REF!,B9,具体项目表!N:N,"无需办理",具体项目表!F:F,"续建")</f>
        <v>#REF!</v>
      </c>
      <c r="BC9" s="34" t="e">
        <f>BB9/AK9</f>
        <v>#REF!</v>
      </c>
      <c r="BD9" s="31" t="e">
        <f>COUNTIFS(具体项目表!#REF!,B9,具体项目表!O:O,"是",具体项目表!F:F,"续建")+COUNTIFS(具体项目表!#REF!,B9,具体项目表!O:O,"无需办理",具体项目表!F:F,"续建")</f>
        <v>#REF!</v>
      </c>
      <c r="BE9" s="34" t="e">
        <f>BD9/AK9</f>
        <v>#REF!</v>
      </c>
      <c r="BF9" s="31" t="e">
        <f>COUNTIFS(具体项目表!#REF!,B9,具体项目表!P:P,"是",具体项目表!F:F,"续建")+COUNTIFS(具体项目表!#REF!,B9,具体项目表!P:P,"无需办理",具体项目表!F:F,"续建")</f>
        <v>#REF!</v>
      </c>
      <c r="BG9" s="28" t="e">
        <f>BF9/AK9</f>
        <v>#REF!</v>
      </c>
      <c r="BH9" s="31" t="e">
        <f>COUNTIFS(具体项目表!#REF!,B9,具体项目表!Q:Q,"是",具体项目表!F:F,"续建")+COUNTIFS(具体项目表!#REF!,B9,具体项目表!Q:Q,"无需办理",具体项目表!F:F,"续建")</f>
        <v>#REF!</v>
      </c>
      <c r="BI9" s="28" t="e">
        <f>BH9/AK9</f>
        <v>#REF!</v>
      </c>
      <c r="BJ9" s="31" t="e">
        <f>COUNTIFS(具体项目表!#REF!,B9,具体项目表!R:R,"是",具体项目表!F:F,"续建")+COUNTIFS(具体项目表!#REF!,B9,具体项目表!R:R,"无需办理",具体项目表!F:F,"续建")</f>
        <v>#REF!</v>
      </c>
      <c r="BK9" s="28" t="e">
        <f>BJ9/AK9</f>
        <v>#REF!</v>
      </c>
      <c r="BL9" s="31" t="e">
        <f>COUNTIFS(具体项目表!#REF!,B9,具体项目表!S:S,"是",具体项目表!F:F,"续建")+COUNTIFS(具体项目表!#REF!,B9,具体项目表!S:S,"无需办理",具体项目表!F:F,"续建")</f>
        <v>#REF!</v>
      </c>
      <c r="BM9" s="28" t="e">
        <f>BL9/AK9</f>
        <v>#REF!</v>
      </c>
      <c r="BN9" s="31" t="e">
        <f>COUNTIFS(具体项目表!#REF!,B9,具体项目表!T:T,"是",具体项目表!F:F,"续建")+COUNTIFS(具体项目表!#REF!,B9,具体项目表!T:T,"无需办理",具体项目表!F:F,"续建")</f>
        <v>#REF!</v>
      </c>
      <c r="BO9" s="28" t="e">
        <f>BN9/AK9</f>
        <v>#REF!</v>
      </c>
      <c r="BP9" s="31" t="e">
        <f>COUNTIFS(具体项目表!#REF!,"0",具体项目表!#REF!,B9,具体项目表!F:F,"续建")</f>
        <v>#REF!</v>
      </c>
      <c r="BQ9" s="28" t="e">
        <f>BP9/AK9</f>
        <v>#REF!</v>
      </c>
      <c r="BR9" s="25" t="s">
        <v>335</v>
      </c>
      <c r="BS9" s="31" t="e">
        <f>COUNTIFS(具体项目表!#REF!,B9,具体项目表!F:F,"新建")</f>
        <v>#REF!</v>
      </c>
      <c r="BT9" s="27" t="e">
        <f>SUMIFS(具体项目表!G:G,具体项目表!#REF!,B9,具体项目表!F:F,"新建")</f>
        <v>#REF!</v>
      </c>
      <c r="BU9" s="27" t="e">
        <f>SUMIFS(具体项目表!H:H,具体项目表!#REF!,B9,具体项目表!F:F,"新建")</f>
        <v>#REF!</v>
      </c>
      <c r="BV9" s="35" t="e">
        <f>COUNTIFS(具体项目表!#REF!,B9,具体项目表!F:F,"新建",具体项目表!#REF!,"是")</f>
        <v>#REF!</v>
      </c>
      <c r="BW9" s="28" t="e">
        <f>BV9/BS9</f>
        <v>#REF!</v>
      </c>
      <c r="BX9" s="27" t="e">
        <f>SUMIFS(具体项目表!#REF!,具体项目表!#REF!,B9,具体项目表!F:F,"新建",具体项目表!#REF!,"是")</f>
        <v>#REF!</v>
      </c>
      <c r="BY9" s="28" t="e">
        <f>BX9/BU9</f>
        <v>#REF!</v>
      </c>
      <c r="BZ9" s="31" t="e">
        <f>COUNTIFS(具体项目表!#REF!,B9,具体项目表!I:I,"是",具体项目表!F:F,"新建")+COUNTIFS(具体项目表!#REF!,B9,具体项目表!I:I,"无需办理",具体项目表!F:F,"新建")</f>
        <v>#REF!</v>
      </c>
      <c r="CA9" s="28" t="e">
        <f>BZ9/BS9</f>
        <v>#REF!</v>
      </c>
      <c r="CB9" s="30" t="e">
        <f>COUNTIFS(具体项目表!#REF!,B9,具体项目表!J:J,"是",具体项目表!F:F,"新建")+COUNTIFS(具体项目表!#REF!,B9,具体项目表!J:J,"无需办理",具体项目表!F:F,"新建")</f>
        <v>#REF!</v>
      </c>
      <c r="CC9" s="28" t="e">
        <f>CB9/BS9</f>
        <v>#REF!</v>
      </c>
      <c r="CD9" s="31" t="e">
        <f>COUNTIFS(具体项目表!#REF!,B9,具体项目表!K:K,"是",具体项目表!F:F,"新建")+COUNTIFS(具体项目表!#REF!,B9,具体项目表!K:K,"无需办理",具体项目表!F:F,"新建")</f>
        <v>#REF!</v>
      </c>
      <c r="CE9" s="28" t="e">
        <f>CD9/BS9</f>
        <v>#REF!</v>
      </c>
      <c r="CF9" s="30" t="e">
        <f>COUNTIFS(具体项目表!#REF!,B9,具体项目表!L:L,"是",具体项目表!F:F,"新建")+COUNTIFS(具体项目表!#REF!,B9,具体项目表!L:L,"无需办理",具体项目表!F:F,"新建")</f>
        <v>#REF!</v>
      </c>
      <c r="CG9" s="28" t="e">
        <f>CF9/BS9</f>
        <v>#REF!</v>
      </c>
      <c r="CH9" s="30" t="e">
        <f>COUNTIFS(具体项目表!#REF!,B9,具体项目表!M:M,"是",具体项目表!F:F,"新建")+COUNTIFS(具体项目表!#REF!,B9,具体项目表!M:M,"无需办理",具体项目表!F:F,"新建")</f>
        <v>#REF!</v>
      </c>
      <c r="CI9" s="28" t="e">
        <f>CH9/BS9</f>
        <v>#REF!</v>
      </c>
      <c r="CJ9" s="31" t="e">
        <f>COUNTIFS(具体项目表!#REF!,B9,具体项目表!N:N,"是",具体项目表!F:F,"新建")+COUNTIFS(具体项目表!#REF!,B9,具体项目表!N:N,"无需办理",具体项目表!F:F,"新建")</f>
        <v>#REF!</v>
      </c>
      <c r="CK9" s="28" t="e">
        <f>CJ9/BS9</f>
        <v>#REF!</v>
      </c>
      <c r="CL9" s="31" t="e">
        <f>COUNTIFS(具体项目表!#REF!,B9,具体项目表!O:O,"是",具体项目表!F:F,"新建")+COUNTIFS(具体项目表!#REF!,B9,具体项目表!O:O,"无需办理",具体项目表!F:F,"新建")</f>
        <v>#REF!</v>
      </c>
      <c r="CM9" s="28" t="e">
        <f>CL9/BS9</f>
        <v>#REF!</v>
      </c>
      <c r="CN9" s="31" t="e">
        <f>COUNTIFS(具体项目表!#REF!,B9,具体项目表!P:P,"是",具体项目表!F:F,"新建")+COUNTIFS(具体项目表!#REF!,B9,具体项目表!P:P,"无需办理",具体项目表!F:F,"新建")</f>
        <v>#REF!</v>
      </c>
      <c r="CO9" s="33" t="e">
        <f>CN9/BS9</f>
        <v>#REF!</v>
      </c>
      <c r="CP9" s="31" t="e">
        <f>COUNTIFS(具体项目表!#REF!,B9,具体项目表!Q:Q,"是",具体项目表!F:F,"新建")+COUNTIFS(具体项目表!#REF!,B9,具体项目表!Q:Q,"无需办理",具体项目表!F:F,"新建")</f>
        <v>#REF!</v>
      </c>
      <c r="CQ9" s="33" t="e">
        <f>CP9/BS9</f>
        <v>#REF!</v>
      </c>
      <c r="CR9" s="31" t="e">
        <f>COUNTIFS(具体项目表!#REF!,B9,具体项目表!R:R,"是",具体项目表!F:F,"新建")+COUNTIFS(具体项目表!#REF!,B9,具体项目表!R:R,"无需办理",具体项目表!F:F,"新建")</f>
        <v>#REF!</v>
      </c>
      <c r="CS9" s="28" t="e">
        <f>CR9/BS9</f>
        <v>#REF!</v>
      </c>
      <c r="CT9" s="31" t="e">
        <f>COUNTIFS(具体项目表!#REF!,B9,具体项目表!S:S,"是",具体项目表!F:F,"新建")+COUNTIFS(具体项目表!#REF!,B9,具体项目表!S:S,"无需办理",具体项目表!F:F,"新建")</f>
        <v>#REF!</v>
      </c>
      <c r="CU9" s="28" t="e">
        <f>CT9/BS9</f>
        <v>#REF!</v>
      </c>
      <c r="CV9" s="31" t="e">
        <f>COUNTIFS(具体项目表!#REF!,B9,具体项目表!T:T,"是",具体项目表!F:F,"新建")+COUNTIFS(具体项目表!#REF!,B9,具体项目表!T:T,"无需办理",具体项目表!F:F,"新建")</f>
        <v>#REF!</v>
      </c>
      <c r="CW9" s="28" t="e">
        <f>CV9/BS9</f>
        <v>#REF!</v>
      </c>
      <c r="CX9" s="31" t="e">
        <f>COUNTIFS(具体项目表!#REF!,"0",具体项目表!#REF!,B9,具体项目表!F:F,"新建")</f>
        <v>#REF!</v>
      </c>
      <c r="CY9" s="28" t="e">
        <f>CX9/BS9</f>
        <v>#REF!</v>
      </c>
    </row>
    <row r="10" s="4" customFormat="1" ht="35" customHeight="1" spans="1:260">
      <c r="A10" s="25" t="s">
        <v>336</v>
      </c>
      <c r="B10" s="25" t="s">
        <v>336</v>
      </c>
      <c r="C10" s="31" t="e">
        <f>AK10+BS10</f>
        <v>#REF!</v>
      </c>
      <c r="D10" s="27" t="e">
        <f>AL10+BT10</f>
        <v>#REF!</v>
      </c>
      <c r="E10" s="27" t="e">
        <f>AM10+BU10</f>
        <v>#REF!</v>
      </c>
      <c r="F10" s="26" t="e">
        <f>AN10+BV10</f>
        <v>#REF!</v>
      </c>
      <c r="G10" s="34" t="e">
        <f>F10/C10</f>
        <v>#REF!</v>
      </c>
      <c r="H10" s="27" t="e">
        <f>AP10+BX10</f>
        <v>#REF!</v>
      </c>
      <c r="I10" s="28" t="e">
        <f>H10/E10</f>
        <v>#REF!</v>
      </c>
      <c r="J10" s="31" t="e">
        <f>AR10+BZ10</f>
        <v>#REF!</v>
      </c>
      <c r="K10" s="28" t="e">
        <f>J10/C10</f>
        <v>#REF!</v>
      </c>
      <c r="L10" s="30" t="e">
        <f>AT10+CB10</f>
        <v>#REF!</v>
      </c>
      <c r="M10" s="28" t="e">
        <f>L10/C10</f>
        <v>#REF!</v>
      </c>
      <c r="N10" s="31" t="e">
        <f>AV10+CD10</f>
        <v>#REF!</v>
      </c>
      <c r="O10" s="28" t="e">
        <f>N10/C10</f>
        <v>#REF!</v>
      </c>
      <c r="P10" s="30" t="e">
        <f>AX10+CF10</f>
        <v>#REF!</v>
      </c>
      <c r="Q10" s="28" t="e">
        <f>P10/C10</f>
        <v>#REF!</v>
      </c>
      <c r="R10" s="30" t="e">
        <f>AZ10+CH10</f>
        <v>#REF!</v>
      </c>
      <c r="S10" s="28" t="e">
        <f>R10/C10</f>
        <v>#REF!</v>
      </c>
      <c r="T10" s="31" t="e">
        <f>BB10+CJ10</f>
        <v>#REF!</v>
      </c>
      <c r="U10" s="28" t="e">
        <f>T10/C10</f>
        <v>#REF!</v>
      </c>
      <c r="V10" s="31" t="e">
        <f>BD10+CL10</f>
        <v>#REF!</v>
      </c>
      <c r="W10" s="28" t="e">
        <f>V10/C10</f>
        <v>#REF!</v>
      </c>
      <c r="X10" s="31" t="e">
        <f>BF10+CN10</f>
        <v>#REF!</v>
      </c>
      <c r="Y10" s="28" t="e">
        <f>X10/C10</f>
        <v>#REF!</v>
      </c>
      <c r="Z10" s="31" t="e">
        <f>BH10+CP10</f>
        <v>#REF!</v>
      </c>
      <c r="AA10" s="28" t="e">
        <f>Z10/C10</f>
        <v>#REF!</v>
      </c>
      <c r="AB10" s="31" t="e">
        <f>BJ10+CR10</f>
        <v>#REF!</v>
      </c>
      <c r="AC10" s="28" t="e">
        <f>AB10/C10</f>
        <v>#REF!</v>
      </c>
      <c r="AD10" s="31" t="e">
        <f>BL10+CT10</f>
        <v>#REF!</v>
      </c>
      <c r="AE10" s="28" t="e">
        <f>AD10/C10</f>
        <v>#REF!</v>
      </c>
      <c r="AF10" s="31" t="e">
        <f>BN10+CV10</f>
        <v>#REF!</v>
      </c>
      <c r="AG10" s="28" t="e">
        <f>AF10/C10</f>
        <v>#REF!</v>
      </c>
      <c r="AH10" s="31" t="e">
        <f>BP10+CX10</f>
        <v>#REF!</v>
      </c>
      <c r="AI10" s="28" t="e">
        <f>AH10/C10</f>
        <v>#REF!</v>
      </c>
      <c r="AJ10" s="25" t="s">
        <v>336</v>
      </c>
      <c r="AK10" s="31" t="e">
        <f>COUNTIFS(具体项目表!#REF!,B10,具体项目表!F:F,"续建")</f>
        <v>#REF!</v>
      </c>
      <c r="AL10" s="27" t="e">
        <f>SUMIFS(具体项目表!G:G,具体项目表!#REF!,B10,具体项目表!F:F,"续建")</f>
        <v>#REF!</v>
      </c>
      <c r="AM10" s="27" t="e">
        <f>SUMIFS(具体项目表!H:H,具体项目表!#REF!,B10,具体项目表!F:F,"续建")</f>
        <v>#REF!</v>
      </c>
      <c r="AN10" s="35" t="e">
        <f>COUNTIFS(具体项目表!#REF!,B10,具体项目表!F:F,"续建",具体项目表!#REF!,"是")</f>
        <v>#REF!</v>
      </c>
      <c r="AO10" s="28" t="e">
        <f>AN10/AK10</f>
        <v>#REF!</v>
      </c>
      <c r="AP10" s="36" t="e">
        <f>SUMIFS(具体项目表!#REF!,具体项目表!#REF!,B10,具体项目表!F:F,"续建",具体项目表!#REF!,"是")</f>
        <v>#REF!</v>
      </c>
      <c r="AQ10" s="28" t="e">
        <f>AP10/AM10</f>
        <v>#REF!</v>
      </c>
      <c r="AR10" s="31" t="e">
        <f>COUNTIFS(具体项目表!#REF!,B10,具体项目表!I:I,"是",具体项目表!F:F,"续建")+COUNTIFS(具体项目表!#REF!,B10,具体项目表!I:I,"无需办理",具体项目表!F:F,"续建")</f>
        <v>#REF!</v>
      </c>
      <c r="AS10" s="34" t="e">
        <f>AR10/AK10</f>
        <v>#REF!</v>
      </c>
      <c r="AT10" s="30" t="e">
        <f>COUNTIFS(具体项目表!#REF!,B10,具体项目表!J:J,"是",具体项目表!F:F,"续建")+COUNTIFS(具体项目表!#REF!,B10,具体项目表!J:J,"无需办理",具体项目表!F:F,"续建")</f>
        <v>#REF!</v>
      </c>
      <c r="AU10" s="28" t="e">
        <f>AT10/AK10</f>
        <v>#REF!</v>
      </c>
      <c r="AV10" s="31" t="e">
        <f>COUNTIFS(具体项目表!#REF!,B10,具体项目表!K:K,"是",具体项目表!F:F,"续建")+COUNTIFS(具体项目表!#REF!,B10,具体项目表!K:K,"无需办理",具体项目表!F:F,"续建")</f>
        <v>#REF!</v>
      </c>
      <c r="AW10" s="34" t="e">
        <f>AR10/AK10</f>
        <v>#REF!</v>
      </c>
      <c r="AX10" s="30" t="e">
        <f>COUNTIFS(具体项目表!#REF!,B10,具体项目表!L:L,"是",具体项目表!F:F,"续建")+COUNTIFS(具体项目表!#REF!,B10,具体项目表!L:L,"无需办理",具体项目表!F:F,"续建")</f>
        <v>#REF!</v>
      </c>
      <c r="AY10" s="28" t="e">
        <f>AX10/AK10</f>
        <v>#REF!</v>
      </c>
      <c r="AZ10" s="30" t="e">
        <f>COUNTIFS(具体项目表!#REF!,B10,具体项目表!M:M,"是",具体项目表!F:F,"续建")+COUNTIFS(具体项目表!#REF!,B10,具体项目表!M:M,"无需办理",具体项目表!F:F,"续建")</f>
        <v>#REF!</v>
      </c>
      <c r="BA10" s="28" t="e">
        <f>AZ10/AK10</f>
        <v>#REF!</v>
      </c>
      <c r="BB10" s="31" t="e">
        <f>COUNTIFS(具体项目表!#REF!,B10,具体项目表!N:N,"是",具体项目表!F:F,"续建")+COUNTIFS(具体项目表!#REF!,B10,具体项目表!N:N,"无需办理",具体项目表!F:F,"续建")</f>
        <v>#REF!</v>
      </c>
      <c r="BC10" s="28" t="e">
        <f>BB10/AK10</f>
        <v>#REF!</v>
      </c>
      <c r="BD10" s="31" t="e">
        <f>COUNTIFS(具体项目表!#REF!,B10,具体项目表!O:O,"是",具体项目表!F:F,"续建")+COUNTIFS(具体项目表!#REF!,B10,具体项目表!O:O,"无需办理",具体项目表!F:F,"续建")</f>
        <v>#REF!</v>
      </c>
      <c r="BE10" s="34" t="e">
        <f>BD10/AK10</f>
        <v>#REF!</v>
      </c>
      <c r="BF10" s="31" t="e">
        <f>COUNTIFS(具体项目表!#REF!,B10,具体项目表!P:P,"是",具体项目表!F:F,"续建")+COUNTIFS(具体项目表!#REF!,B10,具体项目表!P:P,"无需办理",具体项目表!F:F,"续建")</f>
        <v>#REF!</v>
      </c>
      <c r="BG10" s="28" t="e">
        <f>BF10/AK10</f>
        <v>#REF!</v>
      </c>
      <c r="BH10" s="31" t="e">
        <f>COUNTIFS(具体项目表!#REF!,B10,具体项目表!Q:Q,"是",具体项目表!F:F,"续建")+COUNTIFS(具体项目表!#REF!,B10,具体项目表!Q:Q,"无需办理",具体项目表!F:F,"续建")</f>
        <v>#REF!</v>
      </c>
      <c r="BI10" s="28" t="e">
        <f>BH10/AK10</f>
        <v>#REF!</v>
      </c>
      <c r="BJ10" s="31" t="e">
        <f>COUNTIFS(具体项目表!#REF!,B10,具体项目表!R:R,"是",具体项目表!F:F,"续建")+COUNTIFS(具体项目表!#REF!,B10,具体项目表!R:R,"无需办理",具体项目表!F:F,"续建")</f>
        <v>#REF!</v>
      </c>
      <c r="BK10" s="28" t="e">
        <f>BJ10/AK10</f>
        <v>#REF!</v>
      </c>
      <c r="BL10" s="31" t="e">
        <f>COUNTIFS(具体项目表!#REF!,B10,具体项目表!S:S,"是",具体项目表!F:F,"续建")+COUNTIFS(具体项目表!#REF!,B10,具体项目表!S:S,"无需办理",具体项目表!F:F,"续建")</f>
        <v>#REF!</v>
      </c>
      <c r="BM10" s="28" t="e">
        <f>BL10/AK10</f>
        <v>#REF!</v>
      </c>
      <c r="BN10" s="31" t="e">
        <f>COUNTIFS(具体项目表!#REF!,B10,具体项目表!T:T,"是",具体项目表!F:F,"续建")+COUNTIFS(具体项目表!#REF!,B10,具体项目表!T:T,"无需办理",具体项目表!F:F,"续建")</f>
        <v>#REF!</v>
      </c>
      <c r="BO10" s="28" t="e">
        <f>BN10/AK10</f>
        <v>#REF!</v>
      </c>
      <c r="BP10" s="31" t="e">
        <f>COUNTIFS(具体项目表!#REF!,"0",具体项目表!#REF!,B10,具体项目表!F:F,"续建")</f>
        <v>#REF!</v>
      </c>
      <c r="BQ10" s="28" t="e">
        <f>BP10/AK10</f>
        <v>#REF!</v>
      </c>
      <c r="BR10" s="25" t="s">
        <v>336</v>
      </c>
      <c r="BS10" s="31" t="e">
        <f>COUNTIFS(具体项目表!#REF!,B10,具体项目表!F:F,"新建")</f>
        <v>#REF!</v>
      </c>
      <c r="BT10" s="27" t="e">
        <f>SUMIFS(具体项目表!G:G,具体项目表!#REF!,B10,具体项目表!F:F,"新建")</f>
        <v>#REF!</v>
      </c>
      <c r="BU10" s="27" t="e">
        <f>SUMIFS(具体项目表!H:H,具体项目表!#REF!,B10,具体项目表!F:F,"新建")</f>
        <v>#REF!</v>
      </c>
      <c r="BV10" s="35" t="e">
        <f>COUNTIFS(具体项目表!#REF!,B10,具体项目表!F:F,"新建",具体项目表!#REF!,"是")</f>
        <v>#REF!</v>
      </c>
      <c r="BW10" s="28" t="e">
        <f>BV10/BS10</f>
        <v>#REF!</v>
      </c>
      <c r="BX10" s="27" t="e">
        <f>SUMIFS(具体项目表!#REF!,具体项目表!#REF!,B10,具体项目表!F:F,"新建",具体项目表!#REF!,"是")</f>
        <v>#REF!</v>
      </c>
      <c r="BY10" s="28" t="e">
        <f>BX10/BU10</f>
        <v>#REF!</v>
      </c>
      <c r="BZ10" s="31" t="e">
        <f>COUNTIFS(具体项目表!#REF!,B10,具体项目表!I:I,"是",具体项目表!F:F,"新建")+COUNTIFS(具体项目表!#REF!,B10,具体项目表!I:I,"无需办理",具体项目表!F:F,"新建")</f>
        <v>#REF!</v>
      </c>
      <c r="CA10" s="28" t="e">
        <f>BZ10/BS10</f>
        <v>#REF!</v>
      </c>
      <c r="CB10" s="30" t="e">
        <f>COUNTIFS(具体项目表!#REF!,B10,具体项目表!J:J,"是",具体项目表!F:F,"新建")+COUNTIFS(具体项目表!#REF!,B10,具体项目表!J:J,"无需办理",具体项目表!F:F,"新建")</f>
        <v>#REF!</v>
      </c>
      <c r="CC10" s="28" t="e">
        <f>CB10/BS10</f>
        <v>#REF!</v>
      </c>
      <c r="CD10" s="31" t="e">
        <f>COUNTIFS(具体项目表!#REF!,B10,具体项目表!K:K,"是",具体项目表!F:F,"新建")+COUNTIFS(具体项目表!#REF!,B10,具体项目表!K:K,"无需办理",具体项目表!F:F,"新建")</f>
        <v>#REF!</v>
      </c>
      <c r="CE10" s="28" t="e">
        <f>CD10/BS10</f>
        <v>#REF!</v>
      </c>
      <c r="CF10" s="30" t="e">
        <f>COUNTIFS(具体项目表!#REF!,B10,具体项目表!L:L,"是",具体项目表!F:F,"新建")+COUNTIFS(具体项目表!#REF!,B10,具体项目表!L:L,"无需办理",具体项目表!F:F,"新建")</f>
        <v>#REF!</v>
      </c>
      <c r="CG10" s="28" t="e">
        <f>CF10/BS10</f>
        <v>#REF!</v>
      </c>
      <c r="CH10" s="30" t="e">
        <f>COUNTIFS(具体项目表!#REF!,B10,具体项目表!M:M,"是",具体项目表!F:F,"新建")+COUNTIFS(具体项目表!#REF!,B10,具体项目表!M:M,"无需办理",具体项目表!F:F,"新建")</f>
        <v>#REF!</v>
      </c>
      <c r="CI10" s="28" t="e">
        <f>CH10/BS10</f>
        <v>#REF!</v>
      </c>
      <c r="CJ10" s="31" t="e">
        <f>COUNTIFS(具体项目表!#REF!,B10,具体项目表!N:N,"是",具体项目表!F:F,"新建")+COUNTIFS(具体项目表!#REF!,B10,具体项目表!N:N,"无需办理",具体项目表!F:F,"新建")</f>
        <v>#REF!</v>
      </c>
      <c r="CK10" s="28" t="e">
        <f>CJ10/BS10</f>
        <v>#REF!</v>
      </c>
      <c r="CL10" s="31" t="e">
        <f>COUNTIFS(具体项目表!#REF!,B10,具体项目表!O:O,"是",具体项目表!F:F,"新建")+COUNTIFS(具体项目表!#REF!,B10,具体项目表!O:O,"无需办理",具体项目表!F:F,"新建")</f>
        <v>#REF!</v>
      </c>
      <c r="CM10" s="28" t="e">
        <f>CL10/BS10</f>
        <v>#REF!</v>
      </c>
      <c r="CN10" s="31" t="e">
        <f>COUNTIFS(具体项目表!#REF!,B10,具体项目表!P:P,"是",具体项目表!F:F,"新建")+COUNTIFS(具体项目表!#REF!,B10,具体项目表!P:P,"无需办理",具体项目表!F:F,"新建")</f>
        <v>#REF!</v>
      </c>
      <c r="CO10" s="33" t="e">
        <f>CN10/BS10</f>
        <v>#REF!</v>
      </c>
      <c r="CP10" s="31" t="e">
        <f>COUNTIFS(具体项目表!#REF!,B10,具体项目表!Q:Q,"是",具体项目表!F:F,"新建")+COUNTIFS(具体项目表!#REF!,B10,具体项目表!Q:Q,"无需办理",具体项目表!F:F,"新建")</f>
        <v>#REF!</v>
      </c>
      <c r="CQ10" s="33" t="e">
        <f>CP10/BS10</f>
        <v>#REF!</v>
      </c>
      <c r="CR10" s="31" t="e">
        <f>COUNTIFS(具体项目表!#REF!,B10,具体项目表!R:R,"是",具体项目表!F:F,"新建")+COUNTIFS(具体项目表!#REF!,B10,具体项目表!R:R,"无需办理",具体项目表!F:F,"新建")</f>
        <v>#REF!</v>
      </c>
      <c r="CS10" s="28" t="e">
        <f>CR10/BS10</f>
        <v>#REF!</v>
      </c>
      <c r="CT10" s="31" t="e">
        <f>COUNTIFS(具体项目表!#REF!,B10,具体项目表!S:S,"是",具体项目表!F:F,"新建")+COUNTIFS(具体项目表!#REF!,B10,具体项目表!S:S,"无需办理",具体项目表!F:F,"新建")</f>
        <v>#REF!</v>
      </c>
      <c r="CU10" s="28" t="e">
        <f>CT10/BS10</f>
        <v>#REF!</v>
      </c>
      <c r="CV10" s="31" t="e">
        <f>COUNTIFS(具体项目表!#REF!,B10,具体项目表!T:T,"是",具体项目表!F:F,"新建")+COUNTIFS(具体项目表!#REF!,B10,具体项目表!T:T,"无需办理",具体项目表!F:F,"新建")</f>
        <v>#REF!</v>
      </c>
      <c r="CW10" s="28" t="e">
        <f>CV10/BS10</f>
        <v>#REF!</v>
      </c>
      <c r="CX10" s="31" t="e">
        <f>COUNTIFS(具体项目表!#REF!,"0",具体项目表!#REF!,B10,具体项目表!F:F,"新建")</f>
        <v>#REF!</v>
      </c>
      <c r="CY10" s="28" t="e">
        <f>CX10/BS10</f>
        <v>#REF!</v>
      </c>
    </row>
    <row r="11" s="4" customFormat="1" ht="35" customHeight="1" spans="1:260">
      <c r="A11" s="25" t="s">
        <v>337</v>
      </c>
      <c r="B11" s="37" t="s">
        <v>338</v>
      </c>
      <c r="C11" s="31" t="e">
        <f>AK11+BS11</f>
        <v>#REF!</v>
      </c>
      <c r="D11" s="27" t="e">
        <f>AL11+BT11</f>
        <v>#REF!</v>
      </c>
      <c r="E11" s="27" t="e">
        <f>AM11+BU11</f>
        <v>#REF!</v>
      </c>
      <c r="F11" s="26" t="e">
        <f>AN11+BV11</f>
        <v>#REF!</v>
      </c>
      <c r="G11" s="34" t="e">
        <f>F11/C11</f>
        <v>#REF!</v>
      </c>
      <c r="H11" s="27" t="e">
        <f>AP11+BX11</f>
        <v>#REF!</v>
      </c>
      <c r="I11" s="28" t="e">
        <f>H11/E11</f>
        <v>#REF!</v>
      </c>
      <c r="J11" s="31" t="e">
        <f>AR11+BZ11</f>
        <v>#REF!</v>
      </c>
      <c r="K11" s="28" t="e">
        <f>J11/C11</f>
        <v>#REF!</v>
      </c>
      <c r="L11" s="30" t="e">
        <f>AT11+CB11</f>
        <v>#REF!</v>
      </c>
      <c r="M11" s="28" t="e">
        <f>L11/C11</f>
        <v>#REF!</v>
      </c>
      <c r="N11" s="31" t="e">
        <f>AV11+CD11</f>
        <v>#REF!</v>
      </c>
      <c r="O11" s="28" t="e">
        <f>N11/C11</f>
        <v>#REF!</v>
      </c>
      <c r="P11" s="30" t="e">
        <f>AX11+CF11</f>
        <v>#REF!</v>
      </c>
      <c r="Q11" s="28" t="e">
        <f>P11/C11</f>
        <v>#REF!</v>
      </c>
      <c r="R11" s="30" t="e">
        <f>AZ11+CH11</f>
        <v>#REF!</v>
      </c>
      <c r="S11" s="28" t="e">
        <f>R11/C11</f>
        <v>#REF!</v>
      </c>
      <c r="T11" s="31" t="e">
        <f>BB11+CJ11</f>
        <v>#REF!</v>
      </c>
      <c r="U11" s="28" t="e">
        <f>T11/C11</f>
        <v>#REF!</v>
      </c>
      <c r="V11" s="31" t="e">
        <f>BD11+CL11</f>
        <v>#REF!</v>
      </c>
      <c r="W11" s="28" t="e">
        <f>V11/C11</f>
        <v>#REF!</v>
      </c>
      <c r="X11" s="31" t="e">
        <f>BF11+CN11</f>
        <v>#REF!</v>
      </c>
      <c r="Y11" s="28" t="e">
        <f>X11/C11</f>
        <v>#REF!</v>
      </c>
      <c r="Z11" s="31" t="e">
        <f>BH11+CP11</f>
        <v>#REF!</v>
      </c>
      <c r="AA11" s="28" t="e">
        <f>Z11/C11</f>
        <v>#REF!</v>
      </c>
      <c r="AB11" s="31" t="e">
        <f>BJ11+CR11</f>
        <v>#REF!</v>
      </c>
      <c r="AC11" s="28" t="e">
        <f>AB11/C11</f>
        <v>#REF!</v>
      </c>
      <c r="AD11" s="31" t="e">
        <f>BL11+CT11</f>
        <v>#REF!</v>
      </c>
      <c r="AE11" s="28" t="e">
        <f>AD11/C11</f>
        <v>#REF!</v>
      </c>
      <c r="AF11" s="31" t="e">
        <f>BN11+CV11</f>
        <v>#REF!</v>
      </c>
      <c r="AG11" s="28" t="e">
        <f>AF11/C11</f>
        <v>#REF!</v>
      </c>
      <c r="AH11" s="31" t="e">
        <f>BP11+CX11</f>
        <v>#REF!</v>
      </c>
      <c r="AI11" s="28" t="e">
        <f>AH11/C11</f>
        <v>#REF!</v>
      </c>
      <c r="AJ11" s="25" t="s">
        <v>337</v>
      </c>
      <c r="AK11" s="31" t="e">
        <f>COUNTIFS(具体项目表!#REF!,B11,具体项目表!F:F,"续建")</f>
        <v>#REF!</v>
      </c>
      <c r="AL11" s="27" t="e">
        <f>SUMIFS(具体项目表!G:G,具体项目表!#REF!,B11,具体项目表!F:F,"续建")</f>
        <v>#REF!</v>
      </c>
      <c r="AM11" s="27" t="e">
        <f>SUMIFS(具体项目表!H:H,具体项目表!#REF!,B11,具体项目表!F:F,"续建")</f>
        <v>#REF!</v>
      </c>
      <c r="AN11" s="35" t="e">
        <f>COUNTIFS(具体项目表!#REF!,B11,具体项目表!F:F,"续建",具体项目表!#REF!,"是")</f>
        <v>#REF!</v>
      </c>
      <c r="AO11" s="28" t="e">
        <f>AN11/AK11</f>
        <v>#REF!</v>
      </c>
      <c r="AP11" s="36" t="e">
        <f>SUMIFS(具体项目表!#REF!,具体项目表!#REF!,B11,具体项目表!F:F,"续建",具体项目表!#REF!,"是")</f>
        <v>#REF!</v>
      </c>
      <c r="AQ11" s="28" t="e">
        <f>AP11/AM11</f>
        <v>#REF!</v>
      </c>
      <c r="AR11" s="31" t="e">
        <f>COUNTIFS(具体项目表!#REF!,B11,具体项目表!I:I,"是",具体项目表!F:F,"续建")+COUNTIFS(具体项目表!#REF!,B11,具体项目表!I:I,"无需办理",具体项目表!F:F,"续建")</f>
        <v>#REF!</v>
      </c>
      <c r="AS11" s="34" t="e">
        <f>AR11/AK11</f>
        <v>#REF!</v>
      </c>
      <c r="AT11" s="30" t="e">
        <f>COUNTIFS(具体项目表!#REF!,B11,具体项目表!J:J,"是",具体项目表!F:F,"续建")+COUNTIFS(具体项目表!#REF!,B11,具体项目表!J:J,"无需办理",具体项目表!F:F,"续建")</f>
        <v>#REF!</v>
      </c>
      <c r="AU11" s="28" t="e">
        <f>AT11/AK11</f>
        <v>#REF!</v>
      </c>
      <c r="AV11" s="31" t="e">
        <f>COUNTIFS(具体项目表!#REF!,B11,具体项目表!K:K,"是",具体项目表!F:F,"续建")+COUNTIFS(具体项目表!#REF!,B11,具体项目表!K:K,"无需办理",具体项目表!F:F,"续建")</f>
        <v>#REF!</v>
      </c>
      <c r="AW11" s="34" t="e">
        <f>AR11/AK11</f>
        <v>#REF!</v>
      </c>
      <c r="AX11" s="30" t="e">
        <f>COUNTIFS(具体项目表!#REF!,B11,具体项目表!L:L,"是",具体项目表!F:F,"续建")+COUNTIFS(具体项目表!#REF!,B11,具体项目表!L:L,"无需办理",具体项目表!F:F,"续建")</f>
        <v>#REF!</v>
      </c>
      <c r="AY11" s="28" t="e">
        <f>AX11/AK11</f>
        <v>#REF!</v>
      </c>
      <c r="AZ11" s="30" t="e">
        <f>COUNTIFS(具体项目表!#REF!,B11,具体项目表!M:M,"是",具体项目表!F:F,"续建")+COUNTIFS(具体项目表!#REF!,B11,具体项目表!M:M,"无需办理",具体项目表!F:F,"续建")</f>
        <v>#REF!</v>
      </c>
      <c r="BA11" s="28" t="e">
        <f>AZ11/AK11</f>
        <v>#REF!</v>
      </c>
      <c r="BB11" s="31" t="e">
        <f>COUNTIFS(具体项目表!#REF!,B11,具体项目表!N:N,"是",具体项目表!F:F,"续建")+COUNTIFS(具体项目表!#REF!,B11,具体项目表!N:N,"无需办理",具体项目表!F:F,"续建")</f>
        <v>#REF!</v>
      </c>
      <c r="BC11" s="34" t="e">
        <f>BB11/AK11</f>
        <v>#REF!</v>
      </c>
      <c r="BD11" s="31" t="e">
        <f>COUNTIFS(具体项目表!#REF!,B11,具体项目表!O:O,"是",具体项目表!F:F,"续建")+COUNTIFS(具体项目表!#REF!,B11,具体项目表!O:O,"无需办理",具体项目表!F:F,"续建")</f>
        <v>#REF!</v>
      </c>
      <c r="BE11" s="34" t="e">
        <f>BD11/AK11</f>
        <v>#REF!</v>
      </c>
      <c r="BF11" s="31" t="e">
        <f>COUNTIFS(具体项目表!#REF!,B11,具体项目表!P:P,"是",具体项目表!F:F,"续建")+COUNTIFS(具体项目表!#REF!,B11,具体项目表!P:P,"无需办理",具体项目表!F:F,"续建")</f>
        <v>#REF!</v>
      </c>
      <c r="BG11" s="28" t="e">
        <f>BF11/AK11</f>
        <v>#REF!</v>
      </c>
      <c r="BH11" s="31" t="e">
        <f>COUNTIFS(具体项目表!#REF!,B11,具体项目表!Q:Q,"是",具体项目表!F:F,"续建")+COUNTIFS(具体项目表!#REF!,B11,具体项目表!Q:Q,"无需办理",具体项目表!F:F,"续建")</f>
        <v>#REF!</v>
      </c>
      <c r="BI11" s="28" t="e">
        <f>BH11/AK11</f>
        <v>#REF!</v>
      </c>
      <c r="BJ11" s="31" t="e">
        <f>COUNTIFS(具体项目表!#REF!,B11,具体项目表!R:R,"是",具体项目表!F:F,"续建")+COUNTIFS(具体项目表!#REF!,B11,具体项目表!R:R,"无需办理",具体项目表!F:F,"续建")</f>
        <v>#REF!</v>
      </c>
      <c r="BK11" s="28" t="e">
        <f>BJ11/AK11</f>
        <v>#REF!</v>
      </c>
      <c r="BL11" s="31" t="e">
        <f>COUNTIFS(具体项目表!#REF!,B11,具体项目表!S:S,"是",具体项目表!F:F,"续建")+COUNTIFS(具体项目表!#REF!,B11,具体项目表!S:S,"无需办理",具体项目表!F:F,"续建")</f>
        <v>#REF!</v>
      </c>
      <c r="BM11" s="28" t="e">
        <f>BL11/AK11</f>
        <v>#REF!</v>
      </c>
      <c r="BN11" s="31" t="e">
        <f>COUNTIFS(具体项目表!#REF!,B11,具体项目表!T:T,"是",具体项目表!F:F,"续建")+COUNTIFS(具体项目表!#REF!,B11,具体项目表!T:T,"无需办理",具体项目表!F:F,"续建")</f>
        <v>#REF!</v>
      </c>
      <c r="BO11" s="28" t="e">
        <f>BN11/AK11</f>
        <v>#REF!</v>
      </c>
      <c r="BP11" s="31" t="e">
        <f>COUNTIFS(具体项目表!#REF!,"0",具体项目表!#REF!,B11,具体项目表!F:F,"续建")</f>
        <v>#REF!</v>
      </c>
      <c r="BQ11" s="28" t="e">
        <f>BP11/AK11</f>
        <v>#REF!</v>
      </c>
      <c r="BR11" s="25" t="s">
        <v>337</v>
      </c>
      <c r="BS11" s="31" t="e">
        <f>COUNTIFS(具体项目表!#REF!,B11,具体项目表!F:F,"新建")</f>
        <v>#REF!</v>
      </c>
      <c r="BT11" s="27" t="e">
        <f>SUMIFS(具体项目表!G:G,具体项目表!#REF!,B11,具体项目表!F:F,"新建")</f>
        <v>#REF!</v>
      </c>
      <c r="BU11" s="27" t="e">
        <f>SUMIFS(具体项目表!H:H,具体项目表!#REF!,B11,具体项目表!F:F,"新建")</f>
        <v>#REF!</v>
      </c>
      <c r="BV11" s="35" t="e">
        <f>COUNTIFS(具体项目表!#REF!,B11,具体项目表!F:F,"新建",具体项目表!#REF!,"是")</f>
        <v>#REF!</v>
      </c>
      <c r="BW11" s="28" t="e">
        <f>BV11/BS11</f>
        <v>#REF!</v>
      </c>
      <c r="BX11" s="27" t="e">
        <f>SUMIFS(具体项目表!#REF!,具体项目表!#REF!,B11,具体项目表!F:F,"新建",具体项目表!#REF!,"是")</f>
        <v>#REF!</v>
      </c>
      <c r="BY11" s="28" t="e">
        <f>BX11/BU11</f>
        <v>#REF!</v>
      </c>
      <c r="BZ11" s="31" t="e">
        <f>COUNTIFS(具体项目表!#REF!,B11,具体项目表!I:I,"是",具体项目表!F:F,"新建")+COUNTIFS(具体项目表!#REF!,B11,具体项目表!I:I,"无需办理",具体项目表!F:F,"新建")</f>
        <v>#REF!</v>
      </c>
      <c r="CA11" s="28" t="e">
        <f>BZ11/BS11</f>
        <v>#REF!</v>
      </c>
      <c r="CB11" s="30" t="e">
        <f>COUNTIFS(具体项目表!#REF!,B11,具体项目表!J:J,"是",具体项目表!F:F,"新建")+COUNTIFS(具体项目表!#REF!,B11,具体项目表!J:J,"无需办理",具体项目表!F:F,"新建")</f>
        <v>#REF!</v>
      </c>
      <c r="CC11" s="28" t="e">
        <f>CB11/BS11</f>
        <v>#REF!</v>
      </c>
      <c r="CD11" s="31" t="e">
        <f>COUNTIFS(具体项目表!#REF!,B11,具体项目表!K:K,"是",具体项目表!F:F,"新建")+COUNTIFS(具体项目表!#REF!,B11,具体项目表!K:K,"无需办理",具体项目表!F:F,"新建")</f>
        <v>#REF!</v>
      </c>
      <c r="CE11" s="28" t="e">
        <f>CD11/BS11</f>
        <v>#REF!</v>
      </c>
      <c r="CF11" s="30" t="e">
        <f>COUNTIFS(具体项目表!#REF!,B11,具体项目表!L:L,"是",具体项目表!F:F,"新建")+COUNTIFS(具体项目表!#REF!,B11,具体项目表!L:L,"无需办理",具体项目表!F:F,"新建")</f>
        <v>#REF!</v>
      </c>
      <c r="CG11" s="28" t="e">
        <f>CF11/BS11</f>
        <v>#REF!</v>
      </c>
      <c r="CH11" s="30" t="e">
        <f>COUNTIFS(具体项目表!#REF!,B11,具体项目表!M:M,"是",具体项目表!F:F,"新建")+COUNTIFS(具体项目表!#REF!,B11,具体项目表!M:M,"无需办理",具体项目表!F:F,"新建")</f>
        <v>#REF!</v>
      </c>
      <c r="CI11" s="28" t="e">
        <f>CH11/BS11</f>
        <v>#REF!</v>
      </c>
      <c r="CJ11" s="31" t="e">
        <f>COUNTIFS(具体项目表!#REF!,B11,具体项目表!N:N,"是",具体项目表!F:F,"新建")+COUNTIFS(具体项目表!#REF!,B11,具体项目表!N:N,"无需办理",具体项目表!F:F,"新建")</f>
        <v>#REF!</v>
      </c>
      <c r="CK11" s="28" t="e">
        <f>CJ11/BS11</f>
        <v>#REF!</v>
      </c>
      <c r="CL11" s="31" t="e">
        <f>COUNTIFS(具体项目表!#REF!,B11,具体项目表!O:O,"是",具体项目表!F:F,"新建")+COUNTIFS(具体项目表!#REF!,B11,具体项目表!O:O,"无需办理",具体项目表!F:F,"新建")</f>
        <v>#REF!</v>
      </c>
      <c r="CM11" s="28" t="e">
        <f>CL11/BS11</f>
        <v>#REF!</v>
      </c>
      <c r="CN11" s="31" t="e">
        <f>COUNTIFS(具体项目表!#REF!,B11,具体项目表!P:P,"是",具体项目表!F:F,"新建")+COUNTIFS(具体项目表!#REF!,B11,具体项目表!P:P,"无需办理",具体项目表!F:F,"新建")</f>
        <v>#REF!</v>
      </c>
      <c r="CO11" s="33" t="e">
        <f>CN11/BS11</f>
        <v>#REF!</v>
      </c>
      <c r="CP11" s="31" t="e">
        <f>COUNTIFS(具体项目表!#REF!,B11,具体项目表!Q:Q,"是",具体项目表!F:F,"新建")+COUNTIFS(具体项目表!#REF!,B11,具体项目表!Q:Q,"无需办理",具体项目表!F:F,"新建")</f>
        <v>#REF!</v>
      </c>
      <c r="CQ11" s="33" t="e">
        <f>CP11/BS11</f>
        <v>#REF!</v>
      </c>
      <c r="CR11" s="31" t="e">
        <f>COUNTIFS(具体项目表!#REF!,B11,具体项目表!R:R,"是",具体项目表!F:F,"新建")+COUNTIFS(具体项目表!#REF!,B11,具体项目表!R:R,"无需办理",具体项目表!F:F,"新建")</f>
        <v>#REF!</v>
      </c>
      <c r="CS11" s="28" t="e">
        <f>CR11/BS11</f>
        <v>#REF!</v>
      </c>
      <c r="CT11" s="31" t="e">
        <f>COUNTIFS(具体项目表!#REF!,B11,具体项目表!S:S,"是",具体项目表!F:F,"新建")+COUNTIFS(具体项目表!#REF!,B11,具体项目表!S:S,"无需办理",具体项目表!F:F,"新建")</f>
        <v>#REF!</v>
      </c>
      <c r="CU11" s="28" t="e">
        <f>CT11/BS11</f>
        <v>#REF!</v>
      </c>
      <c r="CV11" s="31" t="e">
        <f>COUNTIFS(具体项目表!#REF!,B11,具体项目表!T:T,"是",具体项目表!F:F,"新建")+COUNTIFS(具体项目表!#REF!,B11,具体项目表!T:T,"无需办理",具体项目表!F:F,"新建")</f>
        <v>#REF!</v>
      </c>
      <c r="CW11" s="28" t="e">
        <f>CV11/BS11</f>
        <v>#REF!</v>
      </c>
      <c r="CX11" s="31" t="e">
        <f>COUNTIFS(具体项目表!#REF!,"0",具体项目表!#REF!,B11,具体项目表!F:F,"新建")</f>
        <v>#REF!</v>
      </c>
      <c r="CY11" s="28" t="e">
        <f>CX11/BS11</f>
        <v>#REF!</v>
      </c>
    </row>
    <row r="12" s="4" customFormat="1" ht="35" customHeight="1" spans="1:260">
      <c r="A12" s="25" t="s">
        <v>339</v>
      </c>
      <c r="B12" s="37" t="s">
        <v>340</v>
      </c>
      <c r="C12" s="31" t="e">
        <f>AK12+BS12</f>
        <v>#REF!</v>
      </c>
      <c r="D12" s="27" t="e">
        <f>AL12+BT12</f>
        <v>#REF!</v>
      </c>
      <c r="E12" s="27" t="e">
        <f>AM12+BU12</f>
        <v>#REF!</v>
      </c>
      <c r="F12" s="26" t="e">
        <f>AN12+BV12</f>
        <v>#REF!</v>
      </c>
      <c r="G12" s="34" t="e">
        <f>F12/C12</f>
        <v>#REF!</v>
      </c>
      <c r="H12" s="27" t="e">
        <f>AP12+BX12</f>
        <v>#REF!</v>
      </c>
      <c r="I12" s="28" t="e">
        <f>H12/E12</f>
        <v>#REF!</v>
      </c>
      <c r="J12" s="31" t="e">
        <f>AR12+BZ12</f>
        <v>#REF!</v>
      </c>
      <c r="K12" s="28" t="e">
        <f>J12/C12</f>
        <v>#REF!</v>
      </c>
      <c r="L12" s="30" t="e">
        <f>AT12+CB12</f>
        <v>#REF!</v>
      </c>
      <c r="M12" s="28" t="e">
        <f>L12/C12</f>
        <v>#REF!</v>
      </c>
      <c r="N12" s="31" t="e">
        <f>AV12+CD12</f>
        <v>#REF!</v>
      </c>
      <c r="O12" s="28" t="e">
        <f>N12/C12</f>
        <v>#REF!</v>
      </c>
      <c r="P12" s="30" t="e">
        <f>AX12+CF12</f>
        <v>#REF!</v>
      </c>
      <c r="Q12" s="28" t="e">
        <f>P12/C12</f>
        <v>#REF!</v>
      </c>
      <c r="R12" s="30" t="e">
        <f>AZ12+CH12</f>
        <v>#REF!</v>
      </c>
      <c r="S12" s="28" t="e">
        <f>R12/C12</f>
        <v>#REF!</v>
      </c>
      <c r="T12" s="31" t="e">
        <f>BB12+CJ12</f>
        <v>#REF!</v>
      </c>
      <c r="U12" s="28" t="e">
        <f>T12/C12</f>
        <v>#REF!</v>
      </c>
      <c r="V12" s="31" t="e">
        <f>BD12+CL12</f>
        <v>#REF!</v>
      </c>
      <c r="W12" s="28" t="e">
        <f>V12/C12</f>
        <v>#REF!</v>
      </c>
      <c r="X12" s="31" t="e">
        <f>BF12+CN12</f>
        <v>#REF!</v>
      </c>
      <c r="Y12" s="34" t="e">
        <f>X12/C12</f>
        <v>#REF!</v>
      </c>
      <c r="Z12" s="31" t="e">
        <f>BH12+CP12</f>
        <v>#REF!</v>
      </c>
      <c r="AA12" s="28" t="e">
        <f>Z12/C12</f>
        <v>#REF!</v>
      </c>
      <c r="AB12" s="31" t="e">
        <f>BJ12+CR12</f>
        <v>#REF!</v>
      </c>
      <c r="AC12" s="28" t="e">
        <f>AB12/C12</f>
        <v>#REF!</v>
      </c>
      <c r="AD12" s="31" t="e">
        <f>BL12+CT12</f>
        <v>#REF!</v>
      </c>
      <c r="AE12" s="28" t="e">
        <f>AD12/C12</f>
        <v>#REF!</v>
      </c>
      <c r="AF12" s="31" t="e">
        <f>BN12+CV12</f>
        <v>#REF!</v>
      </c>
      <c r="AG12" s="28" t="e">
        <f>AF12/C12</f>
        <v>#REF!</v>
      </c>
      <c r="AH12" s="31" t="e">
        <f>BP12+CX12</f>
        <v>#REF!</v>
      </c>
      <c r="AI12" s="28" t="e">
        <f>AH12/C12</f>
        <v>#REF!</v>
      </c>
      <c r="AJ12" s="25" t="s">
        <v>339</v>
      </c>
      <c r="AK12" s="31" t="e">
        <f>COUNTIFS(具体项目表!#REF!,B12,具体项目表!F:F,"续建")</f>
        <v>#REF!</v>
      </c>
      <c r="AL12" s="27" t="e">
        <f>SUMIFS(具体项目表!G:G,具体项目表!#REF!,B12,具体项目表!F:F,"续建")</f>
        <v>#REF!</v>
      </c>
      <c r="AM12" s="27" t="e">
        <f>SUMIFS(具体项目表!H:H,具体项目表!#REF!,B12,具体项目表!F:F,"续建")</f>
        <v>#REF!</v>
      </c>
      <c r="AN12" s="35" t="e">
        <f>COUNTIFS(具体项目表!#REF!,B12,具体项目表!F:F,"续建",具体项目表!#REF!,"是")</f>
        <v>#REF!</v>
      </c>
      <c r="AO12" s="28" t="e">
        <f>AN12/AK12</f>
        <v>#REF!</v>
      </c>
      <c r="AP12" s="36" t="e">
        <f>SUMIFS(具体项目表!#REF!,具体项目表!#REF!,B12,具体项目表!F:F,"续建",具体项目表!#REF!,"是")</f>
        <v>#REF!</v>
      </c>
      <c r="AQ12" s="28" t="e">
        <f>AP12/AM12</f>
        <v>#REF!</v>
      </c>
      <c r="AR12" s="31" t="e">
        <f>COUNTIFS(具体项目表!#REF!,B12,具体项目表!I:I,"是",具体项目表!F:F,"续建")+COUNTIFS(具体项目表!#REF!,B12,具体项目表!I:I,"无需办理",具体项目表!F:F,"续建")</f>
        <v>#REF!</v>
      </c>
      <c r="AS12" s="34" t="e">
        <f>AR12/AK12</f>
        <v>#REF!</v>
      </c>
      <c r="AT12" s="30" t="e">
        <f>COUNTIFS(具体项目表!#REF!,B12,具体项目表!J:J,"是",具体项目表!F:F,"续建")+COUNTIFS(具体项目表!#REF!,B12,具体项目表!J:J,"无需办理",具体项目表!F:F,"续建")</f>
        <v>#REF!</v>
      </c>
      <c r="AU12" s="28" t="e">
        <f>AT12/AK12</f>
        <v>#REF!</v>
      </c>
      <c r="AV12" s="31" t="e">
        <f>COUNTIFS(具体项目表!#REF!,B12,具体项目表!K:K,"是",具体项目表!F:F,"续建")+COUNTIFS(具体项目表!#REF!,B12,具体项目表!K:K,"无需办理",具体项目表!F:F,"续建")</f>
        <v>#REF!</v>
      </c>
      <c r="AW12" s="34" t="e">
        <f>AR12/AK12</f>
        <v>#REF!</v>
      </c>
      <c r="AX12" s="30" t="e">
        <f>COUNTIFS(具体项目表!#REF!,B12,具体项目表!L:L,"是",具体项目表!F:F,"续建")+COUNTIFS(具体项目表!#REF!,B12,具体项目表!L:L,"无需办理",具体项目表!F:F,"续建")</f>
        <v>#REF!</v>
      </c>
      <c r="AY12" s="28" t="e">
        <f>AX12/AK12</f>
        <v>#REF!</v>
      </c>
      <c r="AZ12" s="30" t="e">
        <f>COUNTIFS(具体项目表!#REF!,B12,具体项目表!M:M,"是",具体项目表!F:F,"续建")+COUNTIFS(具体项目表!#REF!,B12,具体项目表!M:M,"无需办理",具体项目表!F:F,"续建")</f>
        <v>#REF!</v>
      </c>
      <c r="BA12" s="28" t="e">
        <f>AZ12/AK12</f>
        <v>#REF!</v>
      </c>
      <c r="BB12" s="31" t="e">
        <f>COUNTIFS(具体项目表!#REF!,B12,具体项目表!N:N,"是",具体项目表!F:F,"续建")+COUNTIFS(具体项目表!#REF!,B12,具体项目表!N:N,"无需办理",具体项目表!F:F,"续建")</f>
        <v>#REF!</v>
      </c>
      <c r="BC12" s="28" t="e">
        <f>BB12/AK12</f>
        <v>#REF!</v>
      </c>
      <c r="BD12" s="31" t="e">
        <f>COUNTIFS(具体项目表!#REF!,B12,具体项目表!O:O,"是",具体项目表!F:F,"续建")+COUNTIFS(具体项目表!#REF!,B12,具体项目表!O:O,"无需办理",具体项目表!F:F,"续建")</f>
        <v>#REF!</v>
      </c>
      <c r="BE12" s="28" t="e">
        <f>BD12/AK12</f>
        <v>#REF!</v>
      </c>
      <c r="BF12" s="31" t="e">
        <f>COUNTIFS(具体项目表!#REF!,B12,具体项目表!P:P,"是",具体项目表!F:F,"续建")+COUNTIFS(具体项目表!#REF!,B12,具体项目表!P:P,"无需办理",具体项目表!F:F,"续建")</f>
        <v>#REF!</v>
      </c>
      <c r="BG12" s="28" t="e">
        <f>BF12/AK12</f>
        <v>#REF!</v>
      </c>
      <c r="BH12" s="31" t="e">
        <f>COUNTIFS(具体项目表!#REF!,B12,具体项目表!Q:Q,"是",具体项目表!F:F,"续建")+COUNTIFS(具体项目表!#REF!,B12,具体项目表!Q:Q,"无需办理",具体项目表!F:F,"续建")</f>
        <v>#REF!</v>
      </c>
      <c r="BI12" s="28" t="e">
        <f>BH12/AK12</f>
        <v>#REF!</v>
      </c>
      <c r="BJ12" s="31" t="e">
        <f>COUNTIFS(具体项目表!#REF!,B12,具体项目表!R:R,"是",具体项目表!F:F,"续建")+COUNTIFS(具体项目表!#REF!,B12,具体项目表!R:R,"无需办理",具体项目表!F:F,"续建")</f>
        <v>#REF!</v>
      </c>
      <c r="BK12" s="28" t="e">
        <f>BJ12/AK12</f>
        <v>#REF!</v>
      </c>
      <c r="BL12" s="31" t="e">
        <f>COUNTIFS(具体项目表!#REF!,B12,具体项目表!S:S,"是",具体项目表!F:F,"续建")+COUNTIFS(具体项目表!#REF!,B12,具体项目表!S:S,"无需办理",具体项目表!F:F,"续建")</f>
        <v>#REF!</v>
      </c>
      <c r="BM12" s="28" t="e">
        <f>BL12/AK12</f>
        <v>#REF!</v>
      </c>
      <c r="BN12" s="31" t="e">
        <f>COUNTIFS(具体项目表!#REF!,B12,具体项目表!T:T,"是",具体项目表!F:F,"续建")+COUNTIFS(具体项目表!#REF!,B12,具体项目表!T:T,"无需办理",具体项目表!F:F,"续建")</f>
        <v>#REF!</v>
      </c>
      <c r="BO12" s="28" t="e">
        <f>BN12/AK12</f>
        <v>#REF!</v>
      </c>
      <c r="BP12" s="31" t="e">
        <f>COUNTIFS(具体项目表!#REF!,"0",具体项目表!#REF!,B12,具体项目表!F:F,"续建")</f>
        <v>#REF!</v>
      </c>
      <c r="BQ12" s="28" t="e">
        <f>BP12/AK12</f>
        <v>#REF!</v>
      </c>
      <c r="BR12" s="25" t="s">
        <v>339</v>
      </c>
      <c r="BS12" s="31" t="e">
        <f>COUNTIFS(具体项目表!#REF!,B12,具体项目表!F:F,"新建")</f>
        <v>#REF!</v>
      </c>
      <c r="BT12" s="27" t="e">
        <f>SUMIFS(具体项目表!G:G,具体项目表!#REF!,B12,具体项目表!F:F,"新建")</f>
        <v>#REF!</v>
      </c>
      <c r="BU12" s="27" t="e">
        <f>SUMIFS(具体项目表!H:H,具体项目表!#REF!,B12,具体项目表!F:F,"新建")</f>
        <v>#REF!</v>
      </c>
      <c r="BV12" s="35" t="e">
        <f>COUNTIFS(具体项目表!#REF!,B12,具体项目表!F:F,"新建",具体项目表!#REF!,"是")</f>
        <v>#REF!</v>
      </c>
      <c r="BW12" s="28" t="e">
        <f>BV12/BS12</f>
        <v>#REF!</v>
      </c>
      <c r="BX12" s="27" t="e">
        <f>SUMIFS(具体项目表!#REF!,具体项目表!#REF!,B12,具体项目表!F:F,"新建",具体项目表!#REF!,"是")</f>
        <v>#REF!</v>
      </c>
      <c r="BY12" s="28" t="e">
        <f>BX12/BU12</f>
        <v>#REF!</v>
      </c>
      <c r="BZ12" s="31" t="e">
        <f>COUNTIFS(具体项目表!#REF!,B12,具体项目表!I:I,"是",具体项目表!F:F,"新建")+COUNTIFS(具体项目表!#REF!,B12,具体项目表!I:I,"无需办理",具体项目表!F:F,"新建")</f>
        <v>#REF!</v>
      </c>
      <c r="CA12" s="28" t="e">
        <f>BZ12/BS12</f>
        <v>#REF!</v>
      </c>
      <c r="CB12" s="30" t="e">
        <f>COUNTIFS(具体项目表!#REF!,B12,具体项目表!J:J,"是",具体项目表!F:F,"新建")+COUNTIFS(具体项目表!#REF!,B12,具体项目表!J:J,"无需办理",具体项目表!F:F,"新建")</f>
        <v>#REF!</v>
      </c>
      <c r="CC12" s="28" t="e">
        <f>CB12/BS12</f>
        <v>#REF!</v>
      </c>
      <c r="CD12" s="31" t="e">
        <f>COUNTIFS(具体项目表!#REF!,B12,具体项目表!K:K,"是",具体项目表!F:F,"新建")+COUNTIFS(具体项目表!#REF!,B12,具体项目表!K:K,"无需办理",具体项目表!F:F,"新建")</f>
        <v>#REF!</v>
      </c>
      <c r="CE12" s="28" t="e">
        <f>CD12/BS12</f>
        <v>#REF!</v>
      </c>
      <c r="CF12" s="30" t="e">
        <f>COUNTIFS(具体项目表!#REF!,B12,具体项目表!L:L,"是",具体项目表!F:F,"新建")+COUNTIFS(具体项目表!#REF!,B12,具体项目表!L:L,"无需办理",具体项目表!F:F,"新建")</f>
        <v>#REF!</v>
      </c>
      <c r="CG12" s="28" t="e">
        <f>CF12/BS12</f>
        <v>#REF!</v>
      </c>
      <c r="CH12" s="30" t="e">
        <f>COUNTIFS(具体项目表!#REF!,B12,具体项目表!M:M,"是",具体项目表!F:F,"新建")+COUNTIFS(具体项目表!#REF!,B12,具体项目表!M:M,"无需办理",具体项目表!F:F,"新建")</f>
        <v>#REF!</v>
      </c>
      <c r="CI12" s="28" t="e">
        <f>CH12/BS12</f>
        <v>#REF!</v>
      </c>
      <c r="CJ12" s="31" t="e">
        <f>COUNTIFS(具体项目表!#REF!,B12,具体项目表!N:N,"是",具体项目表!F:F,"新建")+COUNTIFS(具体项目表!#REF!,B12,具体项目表!N:N,"无需办理",具体项目表!F:F,"新建")</f>
        <v>#REF!</v>
      </c>
      <c r="CK12" s="28" t="e">
        <f>CJ12/BS12</f>
        <v>#REF!</v>
      </c>
      <c r="CL12" s="31" t="e">
        <f>COUNTIFS(具体项目表!#REF!,B12,具体项目表!O:O,"是",具体项目表!F:F,"新建")+COUNTIFS(具体项目表!#REF!,B12,具体项目表!O:O,"无需办理",具体项目表!F:F,"新建")</f>
        <v>#REF!</v>
      </c>
      <c r="CM12" s="28" t="e">
        <f>CL12/BS12</f>
        <v>#REF!</v>
      </c>
      <c r="CN12" s="31" t="e">
        <f>COUNTIFS(具体项目表!#REF!,B12,具体项目表!P:P,"是",具体项目表!F:F,"新建")+COUNTIFS(具体项目表!#REF!,B12,具体项目表!P:P,"无需办理",具体项目表!F:F,"新建")</f>
        <v>#REF!</v>
      </c>
      <c r="CO12" s="33" t="e">
        <f>CN12/BS12</f>
        <v>#REF!</v>
      </c>
      <c r="CP12" s="31" t="e">
        <f>COUNTIFS(具体项目表!#REF!,B12,具体项目表!Q:Q,"是",具体项目表!F:F,"新建")+COUNTIFS(具体项目表!#REF!,B12,具体项目表!Q:Q,"无需办理",具体项目表!F:F,"新建")</f>
        <v>#REF!</v>
      </c>
      <c r="CQ12" s="33" t="e">
        <f>CP12/BS12</f>
        <v>#REF!</v>
      </c>
      <c r="CR12" s="31" t="e">
        <f>COUNTIFS(具体项目表!#REF!,B12,具体项目表!R:R,"是",具体项目表!F:F,"新建")+COUNTIFS(具体项目表!#REF!,B12,具体项目表!R:R,"无需办理",具体项目表!F:F,"新建")</f>
        <v>#REF!</v>
      </c>
      <c r="CS12" s="28" t="e">
        <f>CR12/BS12</f>
        <v>#REF!</v>
      </c>
      <c r="CT12" s="31" t="e">
        <f>COUNTIFS(具体项目表!#REF!,B12,具体项目表!S:S,"是",具体项目表!F:F,"新建")+COUNTIFS(具体项目表!#REF!,B12,具体项目表!S:S,"无需办理",具体项目表!F:F,"新建")</f>
        <v>#REF!</v>
      </c>
      <c r="CU12" s="28" t="e">
        <f>CT12/BS12</f>
        <v>#REF!</v>
      </c>
      <c r="CV12" s="31" t="e">
        <f>COUNTIFS(具体项目表!#REF!,B12,具体项目表!T:T,"是",具体项目表!F:F,"新建")+COUNTIFS(具体项目表!#REF!,B12,具体项目表!T:T,"无需办理",具体项目表!F:F,"新建")</f>
        <v>#REF!</v>
      </c>
      <c r="CW12" s="28" t="e">
        <f>CV12/BS12</f>
        <v>#REF!</v>
      </c>
      <c r="CX12" s="31" t="e">
        <f>COUNTIFS(具体项目表!#REF!,"0",具体项目表!#REF!,B12,具体项目表!F:F,"新建")</f>
        <v>#REF!</v>
      </c>
      <c r="CY12" s="28" t="e">
        <f>CX12/BS12</f>
        <v>#REF!</v>
      </c>
    </row>
    <row r="13" s="4" customFormat="1" ht="35" customHeight="1" spans="1:260">
      <c r="A13" s="25" t="s">
        <v>341</v>
      </c>
      <c r="B13" s="37" t="s">
        <v>342</v>
      </c>
      <c r="C13" s="31" t="e">
        <f>AK13+BS13</f>
        <v>#REF!</v>
      </c>
      <c r="D13" s="27" t="e">
        <f>AL13+BT13</f>
        <v>#REF!</v>
      </c>
      <c r="E13" s="27" t="e">
        <f>AM13+BU13</f>
        <v>#REF!</v>
      </c>
      <c r="F13" s="26" t="e">
        <f>AN13+BV13</f>
        <v>#REF!</v>
      </c>
      <c r="G13" s="34" t="e">
        <f>F13/C13</f>
        <v>#REF!</v>
      </c>
      <c r="H13" s="27" t="e">
        <f>AP13+BX13</f>
        <v>#REF!</v>
      </c>
      <c r="I13" s="28" t="e">
        <f>H13/E13</f>
        <v>#REF!</v>
      </c>
      <c r="J13" s="31" t="e">
        <f>AR13+BZ13</f>
        <v>#REF!</v>
      </c>
      <c r="K13" s="28" t="e">
        <f>J13/C13</f>
        <v>#REF!</v>
      </c>
      <c r="L13" s="30" t="e">
        <f>AT13+CB13</f>
        <v>#REF!</v>
      </c>
      <c r="M13" s="28" t="e">
        <f>L13/C13</f>
        <v>#REF!</v>
      </c>
      <c r="N13" s="31" t="e">
        <f>AV13+CD13</f>
        <v>#REF!</v>
      </c>
      <c r="O13" s="28" t="e">
        <f>N13/C13</f>
        <v>#REF!</v>
      </c>
      <c r="P13" s="30" t="e">
        <f>AX13+CF13</f>
        <v>#REF!</v>
      </c>
      <c r="Q13" s="28" t="e">
        <f>P13/C13</f>
        <v>#REF!</v>
      </c>
      <c r="R13" s="30" t="e">
        <f>AZ13+CH13</f>
        <v>#REF!</v>
      </c>
      <c r="S13" s="28" t="e">
        <f>R13/C13</f>
        <v>#REF!</v>
      </c>
      <c r="T13" s="31" t="e">
        <f>BB13+CJ13</f>
        <v>#REF!</v>
      </c>
      <c r="U13" s="28" t="e">
        <f>T13/C13</f>
        <v>#REF!</v>
      </c>
      <c r="V13" s="31" t="e">
        <f>BD13+CL13</f>
        <v>#REF!</v>
      </c>
      <c r="W13" s="28" t="e">
        <f>V13/C13</f>
        <v>#REF!</v>
      </c>
      <c r="X13" s="31" t="e">
        <f>BF13+CN13</f>
        <v>#REF!</v>
      </c>
      <c r="Y13" s="28" t="e">
        <f>X13/C13</f>
        <v>#REF!</v>
      </c>
      <c r="Z13" s="31" t="e">
        <f>BH13+CP13</f>
        <v>#REF!</v>
      </c>
      <c r="AA13" s="28" t="e">
        <f>Z13/C13</f>
        <v>#REF!</v>
      </c>
      <c r="AB13" s="31" t="e">
        <f>BJ13+CR13</f>
        <v>#REF!</v>
      </c>
      <c r="AC13" s="28" t="e">
        <f>AB13/C13</f>
        <v>#REF!</v>
      </c>
      <c r="AD13" s="31" t="e">
        <f>BL13+CT13</f>
        <v>#REF!</v>
      </c>
      <c r="AE13" s="28" t="e">
        <f>AD13/C13</f>
        <v>#REF!</v>
      </c>
      <c r="AF13" s="31" t="e">
        <f>BN13+CV13</f>
        <v>#REF!</v>
      </c>
      <c r="AG13" s="28" t="e">
        <f>AF13/C13</f>
        <v>#REF!</v>
      </c>
      <c r="AH13" s="31" t="e">
        <f>BP13+CX13</f>
        <v>#REF!</v>
      </c>
      <c r="AI13" s="28" t="e">
        <f>AH13/C13</f>
        <v>#REF!</v>
      </c>
      <c r="AJ13" s="25" t="s">
        <v>341</v>
      </c>
      <c r="AK13" s="31" t="e">
        <f>COUNTIFS(具体项目表!#REF!,B13,具体项目表!F:F,"续建")</f>
        <v>#REF!</v>
      </c>
      <c r="AL13" s="27" t="e">
        <f>SUMIFS(具体项目表!G:G,具体项目表!#REF!,B13,具体项目表!F:F,"续建")</f>
        <v>#REF!</v>
      </c>
      <c r="AM13" s="27" t="e">
        <f>SUMIFS(具体项目表!H:H,具体项目表!#REF!,B13,具体项目表!F:F,"续建")</f>
        <v>#REF!</v>
      </c>
      <c r="AN13" s="35" t="e">
        <f>COUNTIFS(具体项目表!#REF!,B13,具体项目表!F:F,"续建",具体项目表!#REF!,"是")</f>
        <v>#REF!</v>
      </c>
      <c r="AO13" s="28" t="e">
        <f>AN13/AK13</f>
        <v>#REF!</v>
      </c>
      <c r="AP13" s="36" t="e">
        <f>SUMIFS(具体项目表!#REF!,具体项目表!#REF!,B13,具体项目表!F:F,"续建",具体项目表!#REF!,"是")</f>
        <v>#REF!</v>
      </c>
      <c r="AQ13" s="28" t="e">
        <f>AP13/AM13</f>
        <v>#REF!</v>
      </c>
      <c r="AR13" s="31" t="e">
        <f>COUNTIFS(具体项目表!#REF!,B13,具体项目表!I:I,"是",具体项目表!F:F,"续建")+COUNTIFS(具体项目表!#REF!,B13,具体项目表!I:I,"无需办理",具体项目表!F:F,"续建")</f>
        <v>#REF!</v>
      </c>
      <c r="AS13" s="34" t="e">
        <f>AR13/AK13</f>
        <v>#REF!</v>
      </c>
      <c r="AT13" s="30" t="e">
        <f>COUNTIFS(具体项目表!#REF!,B13,具体项目表!J:J,"是",具体项目表!F:F,"续建")+COUNTIFS(具体项目表!#REF!,B13,具体项目表!J:J,"无需办理",具体项目表!F:F,"续建")</f>
        <v>#REF!</v>
      </c>
      <c r="AU13" s="28" t="e">
        <f>AT13/AK13</f>
        <v>#REF!</v>
      </c>
      <c r="AV13" s="31" t="e">
        <f>COUNTIFS(具体项目表!#REF!,B13,具体项目表!K:K,"是",具体项目表!F:F,"续建")+COUNTIFS(具体项目表!#REF!,B13,具体项目表!K:K,"无需办理",具体项目表!F:F,"续建")</f>
        <v>#REF!</v>
      </c>
      <c r="AW13" s="34" t="e">
        <f>AR13/AK13</f>
        <v>#REF!</v>
      </c>
      <c r="AX13" s="30" t="e">
        <f>COUNTIFS(具体项目表!#REF!,B13,具体项目表!L:L,"是",具体项目表!F:F,"续建")+COUNTIFS(具体项目表!#REF!,B13,具体项目表!L:L,"无需办理",具体项目表!F:F,"续建")</f>
        <v>#REF!</v>
      </c>
      <c r="AY13" s="28" t="e">
        <f>AX13/AK13</f>
        <v>#REF!</v>
      </c>
      <c r="AZ13" s="30" t="e">
        <f>COUNTIFS(具体项目表!#REF!,B13,具体项目表!M:M,"是",具体项目表!F:F,"续建")+COUNTIFS(具体项目表!#REF!,B13,具体项目表!M:M,"无需办理",具体项目表!F:F,"续建")</f>
        <v>#REF!</v>
      </c>
      <c r="BA13" s="28" t="e">
        <f>AZ13/AK13</f>
        <v>#REF!</v>
      </c>
      <c r="BB13" s="31" t="e">
        <f>COUNTIFS(具体项目表!#REF!,B13,具体项目表!N:N,"是",具体项目表!F:F,"续建")+COUNTIFS(具体项目表!#REF!,B13,具体项目表!N:N,"无需办理",具体项目表!F:F,"续建")</f>
        <v>#REF!</v>
      </c>
      <c r="BC13" s="34" t="e">
        <f>BB13/AK13</f>
        <v>#REF!</v>
      </c>
      <c r="BD13" s="31" t="e">
        <f>COUNTIFS(具体项目表!#REF!,B13,具体项目表!O:O,"是",具体项目表!F:F,"续建")+COUNTIFS(具体项目表!#REF!,B13,具体项目表!O:O,"无需办理",具体项目表!F:F,"续建")</f>
        <v>#REF!</v>
      </c>
      <c r="BE13" s="34" t="e">
        <f>BD13/AK13</f>
        <v>#REF!</v>
      </c>
      <c r="BF13" s="31" t="e">
        <f>COUNTIFS(具体项目表!#REF!,B13,具体项目表!P:P,"是",具体项目表!F:F,"续建")+COUNTIFS(具体项目表!#REF!,B13,具体项目表!P:P,"无需办理",具体项目表!F:F,"续建")</f>
        <v>#REF!</v>
      </c>
      <c r="BG13" s="28" t="e">
        <f>BF13/AK13</f>
        <v>#REF!</v>
      </c>
      <c r="BH13" s="31" t="e">
        <f>COUNTIFS(具体项目表!#REF!,B13,具体项目表!Q:Q,"是",具体项目表!F:F,"续建")+COUNTIFS(具体项目表!#REF!,B13,具体项目表!Q:Q,"无需办理",具体项目表!F:F,"续建")</f>
        <v>#REF!</v>
      </c>
      <c r="BI13" s="28" t="e">
        <f>BH13/AK13</f>
        <v>#REF!</v>
      </c>
      <c r="BJ13" s="31" t="e">
        <f>COUNTIFS(具体项目表!#REF!,B13,具体项目表!R:R,"是",具体项目表!F:F,"续建")+COUNTIFS(具体项目表!#REF!,B13,具体项目表!R:R,"无需办理",具体项目表!F:F,"续建")</f>
        <v>#REF!</v>
      </c>
      <c r="BK13" s="28" t="e">
        <f>BJ13/AK13</f>
        <v>#REF!</v>
      </c>
      <c r="BL13" s="31" t="e">
        <f>COUNTIFS(具体项目表!#REF!,B13,具体项目表!S:S,"是",具体项目表!F:F,"续建")+COUNTIFS(具体项目表!#REF!,B13,具体项目表!S:S,"无需办理",具体项目表!F:F,"续建")</f>
        <v>#REF!</v>
      </c>
      <c r="BM13" s="28" t="e">
        <f>BL13/AK13</f>
        <v>#REF!</v>
      </c>
      <c r="BN13" s="31" t="e">
        <f>COUNTIFS(具体项目表!#REF!,B13,具体项目表!T:T,"是",具体项目表!F:F,"续建")+COUNTIFS(具体项目表!#REF!,B13,具体项目表!T:T,"无需办理",具体项目表!F:F,"续建")</f>
        <v>#REF!</v>
      </c>
      <c r="BO13" s="28" t="e">
        <f>BN13/AK13</f>
        <v>#REF!</v>
      </c>
      <c r="BP13" s="31" t="e">
        <f>COUNTIFS(具体项目表!#REF!,"0",具体项目表!#REF!,B13,具体项目表!F:F,"续建")</f>
        <v>#REF!</v>
      </c>
      <c r="BQ13" s="28" t="e">
        <f>BP13/AK13</f>
        <v>#REF!</v>
      </c>
      <c r="BR13" s="25" t="s">
        <v>341</v>
      </c>
      <c r="BS13" s="31" t="e">
        <f>COUNTIFS(具体项目表!#REF!,B13,具体项目表!F:F,"新建")</f>
        <v>#REF!</v>
      </c>
      <c r="BT13" s="27" t="e">
        <f>SUMIFS(具体项目表!G:G,具体项目表!#REF!,B13,具体项目表!F:F,"新建")</f>
        <v>#REF!</v>
      </c>
      <c r="BU13" s="27" t="e">
        <f>SUMIFS(具体项目表!H:H,具体项目表!#REF!,B13,具体项目表!F:F,"新建")</f>
        <v>#REF!</v>
      </c>
      <c r="BV13" s="35" t="e">
        <f>COUNTIFS(具体项目表!#REF!,B13,具体项目表!F:F,"新建",具体项目表!#REF!,"是")</f>
        <v>#REF!</v>
      </c>
      <c r="BW13" s="28" t="e">
        <f>BV13/BS13</f>
        <v>#REF!</v>
      </c>
      <c r="BX13" s="27" t="e">
        <f>SUMIFS(具体项目表!#REF!,具体项目表!#REF!,B13,具体项目表!F:F,"新建",具体项目表!#REF!,"是")</f>
        <v>#REF!</v>
      </c>
      <c r="BY13" s="28" t="e">
        <f>BX13/BU13</f>
        <v>#REF!</v>
      </c>
      <c r="BZ13" s="31" t="e">
        <f>COUNTIFS(具体项目表!#REF!,B13,具体项目表!I:I,"是",具体项目表!F:F,"新建")+COUNTIFS(具体项目表!#REF!,B13,具体项目表!I:I,"无需办理",具体项目表!F:F,"新建")</f>
        <v>#REF!</v>
      </c>
      <c r="CA13" s="28" t="e">
        <f>BZ13/BS13</f>
        <v>#REF!</v>
      </c>
      <c r="CB13" s="30" t="e">
        <f>COUNTIFS(具体项目表!#REF!,B13,具体项目表!J:J,"是",具体项目表!F:F,"新建")+COUNTIFS(具体项目表!#REF!,B13,具体项目表!J:J,"无需办理",具体项目表!F:F,"新建")</f>
        <v>#REF!</v>
      </c>
      <c r="CC13" s="28" t="e">
        <f>CB13/BS13</f>
        <v>#REF!</v>
      </c>
      <c r="CD13" s="31" t="e">
        <f>COUNTIFS(具体项目表!#REF!,B13,具体项目表!K:K,"是",具体项目表!F:F,"新建")+COUNTIFS(具体项目表!#REF!,B13,具体项目表!K:K,"无需办理",具体项目表!F:F,"新建")</f>
        <v>#REF!</v>
      </c>
      <c r="CE13" s="28" t="e">
        <f>CD13/BS13</f>
        <v>#REF!</v>
      </c>
      <c r="CF13" s="30" t="e">
        <f>COUNTIFS(具体项目表!#REF!,B13,具体项目表!L:L,"是",具体项目表!F:F,"新建")+COUNTIFS(具体项目表!#REF!,B13,具体项目表!L:L,"无需办理",具体项目表!F:F,"新建")</f>
        <v>#REF!</v>
      </c>
      <c r="CG13" s="28" t="e">
        <f>CF13/BS13</f>
        <v>#REF!</v>
      </c>
      <c r="CH13" s="30" t="e">
        <f>COUNTIFS(具体项目表!#REF!,B13,具体项目表!M:M,"是",具体项目表!F:F,"新建")+COUNTIFS(具体项目表!#REF!,B13,具体项目表!M:M,"无需办理",具体项目表!F:F,"新建")</f>
        <v>#REF!</v>
      </c>
      <c r="CI13" s="28" t="e">
        <f>CH13/BS13</f>
        <v>#REF!</v>
      </c>
      <c r="CJ13" s="31" t="e">
        <f>COUNTIFS(具体项目表!#REF!,B13,具体项目表!N:N,"是",具体项目表!F:F,"新建")+COUNTIFS(具体项目表!#REF!,B13,具体项目表!N:N,"无需办理",具体项目表!F:F,"新建")</f>
        <v>#REF!</v>
      </c>
      <c r="CK13" s="28" t="e">
        <f>CJ13/BS13</f>
        <v>#REF!</v>
      </c>
      <c r="CL13" s="31" t="e">
        <f>COUNTIFS(具体项目表!#REF!,B13,具体项目表!O:O,"是",具体项目表!F:F,"新建")+COUNTIFS(具体项目表!#REF!,B13,具体项目表!O:O,"无需办理",具体项目表!F:F,"新建")</f>
        <v>#REF!</v>
      </c>
      <c r="CM13" s="28" t="e">
        <f>CL13/BS13</f>
        <v>#REF!</v>
      </c>
      <c r="CN13" s="31" t="e">
        <f>COUNTIFS(具体项目表!#REF!,B13,具体项目表!P:P,"是",具体项目表!F:F,"新建")+COUNTIFS(具体项目表!#REF!,B13,具体项目表!P:P,"无需办理",具体项目表!F:F,"新建")</f>
        <v>#REF!</v>
      </c>
      <c r="CO13" s="33" t="e">
        <f>CN13/BS13</f>
        <v>#REF!</v>
      </c>
      <c r="CP13" s="31" t="e">
        <f>COUNTIFS(具体项目表!#REF!,B13,具体项目表!Q:Q,"是",具体项目表!F:F,"新建")+COUNTIFS(具体项目表!#REF!,B13,具体项目表!Q:Q,"无需办理",具体项目表!F:F,"新建")</f>
        <v>#REF!</v>
      </c>
      <c r="CQ13" s="33" t="e">
        <f>CP13/BS13</f>
        <v>#REF!</v>
      </c>
      <c r="CR13" s="31" t="e">
        <f>COUNTIFS(具体项目表!#REF!,B13,具体项目表!R:R,"是",具体项目表!F:F,"新建")+COUNTIFS(具体项目表!#REF!,B13,具体项目表!R:R,"无需办理",具体项目表!F:F,"新建")</f>
        <v>#REF!</v>
      </c>
      <c r="CS13" s="28" t="e">
        <f>CR13/BS13</f>
        <v>#REF!</v>
      </c>
      <c r="CT13" s="31" t="e">
        <f>COUNTIFS(具体项目表!#REF!,B13,具体项目表!S:S,"是",具体项目表!F:F,"新建")+COUNTIFS(具体项目表!#REF!,B13,具体项目表!S:S,"无需办理",具体项目表!F:F,"新建")</f>
        <v>#REF!</v>
      </c>
      <c r="CU13" s="28" t="e">
        <f>CT13/BS13</f>
        <v>#REF!</v>
      </c>
      <c r="CV13" s="31" t="e">
        <f>COUNTIFS(具体项目表!#REF!,B13,具体项目表!T:T,"是",具体项目表!F:F,"新建")+COUNTIFS(具体项目表!#REF!,B13,具体项目表!T:T,"无需办理",具体项目表!F:F,"新建")</f>
        <v>#REF!</v>
      </c>
      <c r="CW13" s="28" t="e">
        <f>CV13/BS13</f>
        <v>#REF!</v>
      </c>
      <c r="CX13" s="31" t="e">
        <f>COUNTIFS(具体项目表!#REF!,"0",具体项目表!#REF!,B13,具体项目表!F:F,"新建")</f>
        <v>#REF!</v>
      </c>
      <c r="CY13" s="28" t="e">
        <f>CX13/BS13</f>
        <v>#REF!</v>
      </c>
    </row>
  </sheetData>
  <mergeCells count="55">
    <mergeCell ref="B2:AG2"/>
    <mergeCell ref="AJ2:BO2"/>
    <mergeCell ref="BR2:CW2"/>
    <mergeCell ref="B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B4:B5"/>
    <mergeCell ref="AJ4:AJ5"/>
    <mergeCell ref="BR4:BR5"/>
  </mergeCells>
  <printOptions horizontalCentered="1"/>
  <pageMargins left="0.590277777777778" right="0.590277777777778" top="0.590277777777778" bottom="0.511805555555556" header="0.507638888888889" footer="0.507638888888889"/>
  <pageSetup paperSize="9" fitToWidth="0" orientation="landscape" horizontalDpi="600" verticalDpi="600"/>
  <headerFooter alignWithMargins="0" scaleWithDoc="0"/>
  <colBreaks count="2" manualBreakCount="2">
    <brk id="35" max="12" man="1"/>
    <brk id="69" max="12" man="1"/>
  </col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具体项目表</vt:lpstr>
      <vt:lpstr>汇总</vt:lpstr>
      <vt:lpstr>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辈辈</cp:lastModifiedBy>
  <dcterms:created xsi:type="dcterms:W3CDTF">2019-03-12T19:28:00Z</dcterms:created>
  <dcterms:modified xsi:type="dcterms:W3CDTF">2026-02-06T03:23:16Z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65564D17D25B4D6F9227DA890C0413E2_13</vt:lpwstr>
  </property>
  <property fmtid="{D5CDD505-2E9C-101B-9397-08002B2CF9AE}" pid="4" name="KSOReadingLayout">
    <vt:bool>true</vt:bool>
  </property>
  <property fmtid="{D5CDD505-2E9C-101B-9397-08002B2CF9AE}" pid="5" name="CalculationRule">
    <vt:i4>0</vt:i4>
  </property>
</Properties>
</file>